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M-CO-DENISSE\Documents\COMPRAS\2024\3. 32065001-009-2024 LIMPIEZA\Bases\"/>
    </mc:Choice>
  </mc:AlternateContent>
  <bookViews>
    <workbookView xWindow="0" yWindow="0" windowWidth="15330" windowHeight="7005"/>
  </bookViews>
  <sheets>
    <sheet name="SERVICIO DE LIMPIEZA 2024-REV 2" sheetId="1" r:id="rId1"/>
    <sheet name="Concentrado" sheetId="2" r:id="rId2"/>
  </sheets>
  <definedNames>
    <definedName name="_xlnm._FilterDatabase" localSheetId="0" hidden="1">'SERVICIO DE LIMPIEZA 2024-REV 2'!$A$15:$W$234</definedName>
    <definedName name="_xlnm.Print_Titles" localSheetId="1">Concentrado!$1:$5</definedName>
    <definedName name="_xlnm.Print_Titles" localSheetId="0">'SERVICIO DE LIMPIEZA 2024-REV 2'!$1:$15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2" i="2" l="1"/>
  <c r="I234" i="1" l="1"/>
  <c r="I233" i="1"/>
  <c r="I232" i="1"/>
  <c r="I231" i="1"/>
  <c r="I230" i="1"/>
  <c r="I229" i="1"/>
  <c r="I228" i="1"/>
  <c r="I227" i="1"/>
  <c r="I226" i="1"/>
  <c r="I225" i="1"/>
  <c r="I224" i="1"/>
  <c r="I223" i="1"/>
  <c r="H223" i="1"/>
  <c r="I222" i="1"/>
  <c r="I221" i="1"/>
  <c r="I220" i="1"/>
  <c r="I219" i="1"/>
  <c r="I218" i="1"/>
  <c r="I217" i="1"/>
  <c r="I216" i="1"/>
  <c r="I215" i="1"/>
  <c r="I214" i="1"/>
  <c r="I213" i="1"/>
  <c r="I212" i="1"/>
  <c r="I211" i="1"/>
  <c r="I210" i="1"/>
  <c r="I209" i="1"/>
  <c r="I208" i="1"/>
  <c r="I207" i="1"/>
  <c r="I206" i="1"/>
  <c r="I205" i="1"/>
  <c r="I204" i="1"/>
  <c r="I203" i="1"/>
  <c r="I202" i="1"/>
  <c r="I201" i="1"/>
  <c r="I200" i="1"/>
  <c r="I199" i="1"/>
  <c r="I198" i="1"/>
  <c r="I197" i="1"/>
  <c r="I196" i="1"/>
  <c r="I195" i="1"/>
  <c r="I194" i="1"/>
  <c r="I193" i="1"/>
  <c r="H193" i="1"/>
  <c r="I192" i="1"/>
  <c r="H192" i="1"/>
  <c r="I191" i="1"/>
  <c r="H191" i="1"/>
  <c r="I190" i="1"/>
  <c r="I189" i="1"/>
  <c r="I188" i="1"/>
  <c r="I187" i="1"/>
  <c r="I186" i="1"/>
  <c r="I185" i="1"/>
  <c r="I184" i="1"/>
  <c r="I183" i="1"/>
  <c r="I182" i="1"/>
  <c r="I181" i="1"/>
  <c r="I180" i="1"/>
  <c r="H180" i="1"/>
  <c r="I179" i="1"/>
  <c r="H179" i="1"/>
  <c r="I178" i="1"/>
  <c r="I177" i="1"/>
  <c r="I176" i="1"/>
  <c r="I175" i="1"/>
  <c r="I174" i="1"/>
  <c r="I173" i="1"/>
  <c r="I172" i="1"/>
  <c r="I171" i="1"/>
  <c r="I170" i="1"/>
  <c r="I169" i="1"/>
  <c r="I168" i="1"/>
  <c r="I167" i="1"/>
  <c r="I166" i="1"/>
  <c r="I165" i="1"/>
  <c r="I164" i="1"/>
  <c r="I163" i="1"/>
  <c r="I162" i="1"/>
  <c r="I161" i="1"/>
  <c r="I160" i="1"/>
  <c r="I159" i="1"/>
  <c r="I158" i="1"/>
  <c r="I157" i="1"/>
  <c r="I156" i="1"/>
  <c r="I155" i="1"/>
  <c r="I154" i="1"/>
  <c r="I153" i="1"/>
  <c r="I152" i="1"/>
  <c r="I151" i="1"/>
  <c r="I150" i="1"/>
  <c r="I149" i="1"/>
  <c r="I148" i="1"/>
  <c r="I147" i="1"/>
  <c r="I146" i="1"/>
  <c r="I145" i="1"/>
  <c r="I144" i="1"/>
  <c r="I143" i="1"/>
  <c r="I142" i="1"/>
  <c r="I141" i="1"/>
  <c r="I140" i="1"/>
  <c r="I139" i="1"/>
  <c r="I138" i="1"/>
  <c r="I137" i="1"/>
  <c r="I136" i="1"/>
  <c r="I135" i="1"/>
  <c r="I134" i="1"/>
  <c r="H134" i="1"/>
  <c r="I133" i="1"/>
  <c r="H133" i="1"/>
  <c r="I132" i="1"/>
  <c r="H132" i="1"/>
  <c r="I131" i="1"/>
  <c r="H131" i="1"/>
  <c r="I130" i="1"/>
  <c r="H130" i="1"/>
  <c r="I129" i="1"/>
  <c r="H129" i="1"/>
  <c r="I128" i="1"/>
  <c r="H128" i="1"/>
  <c r="I127" i="1"/>
  <c r="H127" i="1"/>
  <c r="I126" i="1"/>
  <c r="H126" i="1"/>
  <c r="I125" i="1"/>
  <c r="H125" i="1"/>
  <c r="I124" i="1"/>
  <c r="H124" i="1"/>
  <c r="I123" i="1"/>
  <c r="H123" i="1"/>
  <c r="I122" i="1"/>
  <c r="H122" i="1"/>
  <c r="I121" i="1"/>
  <c r="H121" i="1"/>
  <c r="I120" i="1"/>
  <c r="H120" i="1"/>
  <c r="I119" i="1"/>
  <c r="H119" i="1"/>
  <c r="I118" i="1"/>
  <c r="H118" i="1"/>
  <c r="I117" i="1"/>
  <c r="H117" i="1"/>
  <c r="I116" i="1"/>
  <c r="H116" i="1"/>
  <c r="I115" i="1"/>
  <c r="H115" i="1"/>
  <c r="I114" i="1"/>
  <c r="H114" i="1"/>
  <c r="I113" i="1"/>
  <c r="H113" i="1"/>
  <c r="I112" i="1"/>
  <c r="H112" i="1"/>
  <c r="I111" i="1"/>
  <c r="H111" i="1"/>
  <c r="I110" i="1"/>
  <c r="H110" i="1"/>
  <c r="I109" i="1"/>
  <c r="H109" i="1"/>
  <c r="I108" i="1"/>
  <c r="H108" i="1"/>
  <c r="I107" i="1"/>
  <c r="H107" i="1"/>
  <c r="I106" i="1"/>
  <c r="H106" i="1"/>
  <c r="I105" i="1"/>
  <c r="H105" i="1"/>
  <c r="I104" i="1"/>
  <c r="H104" i="1"/>
  <c r="I103" i="1"/>
  <c r="H103" i="1"/>
  <c r="I102" i="1"/>
  <c r="H102" i="1"/>
  <c r="I101" i="1"/>
  <c r="H101" i="1"/>
  <c r="I100" i="1"/>
  <c r="H100" i="1"/>
  <c r="I99" i="1"/>
  <c r="H99" i="1"/>
  <c r="I98" i="1"/>
  <c r="H98" i="1"/>
  <c r="I97" i="1"/>
  <c r="H97" i="1"/>
  <c r="I96" i="1"/>
  <c r="H96" i="1"/>
  <c r="I95" i="1"/>
  <c r="H95" i="1"/>
  <c r="I94" i="1"/>
  <c r="H94" i="1"/>
  <c r="I93" i="1"/>
  <c r="H93" i="1"/>
  <c r="I92" i="1"/>
  <c r="H92" i="1"/>
  <c r="I91" i="1"/>
  <c r="H91" i="1"/>
  <c r="I90" i="1"/>
  <c r="H90" i="1"/>
  <c r="I89" i="1"/>
  <c r="H89" i="1"/>
  <c r="I88" i="1"/>
  <c r="H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H58" i="1"/>
  <c r="I57" i="1"/>
  <c r="H57" i="1"/>
  <c r="I56" i="1"/>
  <c r="I55" i="1"/>
  <c r="I54" i="1"/>
  <c r="H54" i="1"/>
  <c r="I53" i="1"/>
  <c r="H53" i="1"/>
  <c r="I52" i="1"/>
  <c r="H52" i="1"/>
  <c r="I51" i="1"/>
  <c r="I50" i="1"/>
  <c r="I49" i="1"/>
  <c r="H49" i="1"/>
  <c r="I48" i="1"/>
  <c r="H48" i="1"/>
  <c r="I47" i="1"/>
  <c r="I46" i="1"/>
  <c r="I45" i="1"/>
  <c r="H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C81" i="2" l="1"/>
  <c r="C80" i="2"/>
  <c r="C79" i="2"/>
  <c r="C78" i="2"/>
  <c r="C77" i="2"/>
  <c r="C76" i="2"/>
  <c r="C75" i="2"/>
  <c r="C74" i="2"/>
  <c r="C73" i="2"/>
  <c r="C72" i="2"/>
  <c r="C71" i="2"/>
  <c r="C70" i="2"/>
  <c r="C69" i="2"/>
  <c r="C68" i="2"/>
  <c r="C67" i="2"/>
  <c r="C66" i="2"/>
  <c r="C65" i="2"/>
  <c r="C64" i="2"/>
  <c r="C63" i="2"/>
  <c r="C62" i="2"/>
  <c r="C61" i="2"/>
  <c r="C60" i="2"/>
  <c r="C59" i="2"/>
  <c r="C58" i="2"/>
  <c r="C57" i="2"/>
  <c r="C56" i="2"/>
  <c r="C55" i="2"/>
  <c r="C54" i="2"/>
  <c r="C53" i="2"/>
  <c r="C52" i="2"/>
  <c r="C51" i="2"/>
  <c r="C50" i="2"/>
  <c r="C49" i="2"/>
  <c r="C48" i="2"/>
  <c r="C47" i="2"/>
  <c r="C46" i="2"/>
  <c r="C45" i="2"/>
  <c r="C44" i="2"/>
  <c r="C43" i="2"/>
  <c r="C42" i="2"/>
  <c r="C41" i="2" l="1"/>
  <c r="C40" i="2"/>
  <c r="C39" i="2"/>
  <c r="C38" i="2"/>
  <c r="C37" i="2"/>
  <c r="C36" i="2"/>
  <c r="C35" i="2"/>
  <c r="C34" i="2"/>
  <c r="C33" i="2"/>
  <c r="C32" i="2"/>
  <c r="C31" i="2"/>
  <c r="C30" i="2"/>
  <c r="C29" i="2"/>
  <c r="C28" i="2"/>
  <c r="C27" i="2"/>
  <c r="C26" i="2"/>
  <c r="C25" i="2"/>
  <c r="C24" i="2"/>
  <c r="C23" i="2"/>
  <c r="C22" i="2"/>
  <c r="C21" i="2"/>
  <c r="C20" i="2"/>
  <c r="C19" i="2"/>
  <c r="C18" i="2"/>
  <c r="C17" i="2"/>
  <c r="C16" i="2"/>
  <c r="C15" i="2"/>
  <c r="C14" i="2"/>
  <c r="C13" i="2"/>
  <c r="C12" i="2"/>
  <c r="C11" i="2"/>
  <c r="C8" i="2"/>
  <c r="C9" i="2"/>
  <c r="C10" i="2"/>
  <c r="C7" i="2"/>
  <c r="C6" i="2"/>
  <c r="J66" i="1"/>
  <c r="J65" i="1"/>
  <c r="P77" i="1"/>
  <c r="O76" i="1"/>
  <c r="M82" i="1"/>
  <c r="N82" i="1"/>
  <c r="O82" i="1"/>
  <c r="P82" i="1"/>
  <c r="Q82" i="1"/>
  <c r="R82" i="1"/>
  <c r="S82" i="1"/>
  <c r="T82" i="1"/>
  <c r="U82" i="1"/>
  <c r="M83" i="1"/>
  <c r="N83" i="1"/>
  <c r="O83" i="1"/>
  <c r="P83" i="1"/>
  <c r="Q83" i="1"/>
  <c r="R83" i="1"/>
  <c r="S83" i="1"/>
  <c r="T83" i="1"/>
  <c r="U83" i="1"/>
  <c r="M84" i="1"/>
  <c r="N84" i="1"/>
  <c r="O84" i="1"/>
  <c r="P84" i="1"/>
  <c r="Q84" i="1"/>
  <c r="R84" i="1"/>
  <c r="S84" i="1"/>
  <c r="T84" i="1"/>
  <c r="U84" i="1"/>
  <c r="K64" i="1"/>
  <c r="L64" i="1"/>
  <c r="M64" i="1"/>
  <c r="N64" i="1"/>
  <c r="O64" i="1"/>
  <c r="P64" i="1"/>
  <c r="Q64" i="1"/>
  <c r="R64" i="1"/>
  <c r="S64" i="1"/>
  <c r="T64" i="1"/>
  <c r="U64" i="1"/>
  <c r="J64" i="1"/>
  <c r="K83" i="1"/>
  <c r="L83" i="1"/>
  <c r="K84" i="1"/>
  <c r="L84" i="1"/>
  <c r="J84" i="1"/>
  <c r="K82" i="1"/>
  <c r="L82" i="1"/>
  <c r="J83" i="1"/>
  <c r="J82" i="1"/>
  <c r="O78" i="1"/>
  <c r="K80" i="1"/>
  <c r="L80" i="1"/>
  <c r="M80" i="1"/>
  <c r="N80" i="1"/>
  <c r="R80" i="1"/>
  <c r="S80" i="1"/>
  <c r="T80" i="1"/>
  <c r="U80" i="1"/>
  <c r="J80" i="1"/>
  <c r="K81" i="1"/>
  <c r="L81" i="1"/>
  <c r="M81" i="1"/>
  <c r="N81" i="1"/>
  <c r="O81" i="1"/>
  <c r="P81" i="1"/>
  <c r="Q81" i="1"/>
  <c r="R81" i="1"/>
  <c r="S81" i="1"/>
  <c r="T81" i="1"/>
  <c r="U81" i="1"/>
  <c r="K79" i="1"/>
  <c r="L79" i="1"/>
  <c r="M79" i="1"/>
  <c r="N79" i="1"/>
  <c r="O79" i="1"/>
  <c r="P79" i="1"/>
  <c r="Q79" i="1"/>
  <c r="R79" i="1"/>
  <c r="S79" i="1"/>
  <c r="T79" i="1"/>
  <c r="U79" i="1"/>
  <c r="P78" i="1"/>
  <c r="Q78" i="1"/>
  <c r="R78" i="1"/>
  <c r="S78" i="1"/>
  <c r="T78" i="1"/>
  <c r="U78" i="1"/>
  <c r="J81" i="1"/>
  <c r="J79" i="1"/>
  <c r="K75" i="1"/>
  <c r="L75" i="1"/>
  <c r="M75" i="1"/>
  <c r="N75" i="1"/>
  <c r="O75" i="1"/>
  <c r="P75" i="1"/>
  <c r="Q75" i="1"/>
  <c r="R75" i="1"/>
  <c r="S75" i="1"/>
  <c r="T75" i="1"/>
  <c r="U75" i="1"/>
  <c r="K74" i="1"/>
  <c r="L74" i="1"/>
  <c r="M74" i="1"/>
  <c r="N74" i="1"/>
  <c r="O74" i="1"/>
  <c r="P74" i="1"/>
  <c r="Q74" i="1"/>
  <c r="R74" i="1"/>
  <c r="S74" i="1"/>
  <c r="T74" i="1"/>
  <c r="U74" i="1"/>
  <c r="K73" i="1"/>
  <c r="L73" i="1"/>
  <c r="M73" i="1"/>
  <c r="N73" i="1"/>
  <c r="O73" i="1"/>
  <c r="P73" i="1"/>
  <c r="Q73" i="1"/>
  <c r="R73" i="1"/>
  <c r="S73" i="1"/>
  <c r="T73" i="1"/>
  <c r="U73" i="1"/>
  <c r="K72" i="1"/>
  <c r="L72" i="1"/>
  <c r="M72" i="1"/>
  <c r="N72" i="1"/>
  <c r="O72" i="1"/>
  <c r="P72" i="1"/>
  <c r="Q72" i="1"/>
  <c r="R72" i="1"/>
  <c r="S72" i="1"/>
  <c r="T72" i="1"/>
  <c r="U72" i="1"/>
  <c r="K71" i="1"/>
  <c r="L71" i="1"/>
  <c r="M71" i="1"/>
  <c r="N71" i="1"/>
  <c r="O71" i="1"/>
  <c r="P71" i="1"/>
  <c r="Q71" i="1"/>
  <c r="R71" i="1"/>
  <c r="S71" i="1"/>
  <c r="T71" i="1"/>
  <c r="U71" i="1"/>
  <c r="J75" i="1"/>
  <c r="J74" i="1"/>
  <c r="J73" i="1"/>
  <c r="J72" i="1"/>
  <c r="J71" i="1"/>
  <c r="K70" i="1"/>
  <c r="L70" i="1"/>
  <c r="M70" i="1"/>
  <c r="N70" i="1"/>
  <c r="O70" i="1"/>
  <c r="P70" i="1"/>
  <c r="Q70" i="1"/>
  <c r="R70" i="1"/>
  <c r="S70" i="1"/>
  <c r="T70" i="1"/>
  <c r="U70" i="1"/>
  <c r="J70" i="1"/>
  <c r="K69" i="1"/>
  <c r="L69" i="1"/>
  <c r="M69" i="1"/>
  <c r="N69" i="1"/>
  <c r="O69" i="1"/>
  <c r="P69" i="1"/>
  <c r="Q69" i="1"/>
  <c r="R69" i="1"/>
  <c r="S69" i="1"/>
  <c r="T69" i="1"/>
  <c r="U69" i="1"/>
  <c r="J69" i="1"/>
  <c r="K68" i="1"/>
  <c r="L68" i="1"/>
  <c r="M68" i="1"/>
  <c r="N68" i="1"/>
  <c r="O68" i="1"/>
  <c r="P68" i="1"/>
  <c r="Q68" i="1"/>
  <c r="R68" i="1"/>
  <c r="S68" i="1"/>
  <c r="T68" i="1"/>
  <c r="U68" i="1"/>
  <c r="K67" i="1"/>
  <c r="L67" i="1"/>
  <c r="M67" i="1"/>
  <c r="N67" i="1"/>
  <c r="O67" i="1"/>
  <c r="P67" i="1"/>
  <c r="Q67" i="1"/>
  <c r="R67" i="1"/>
  <c r="S67" i="1"/>
  <c r="T67" i="1"/>
  <c r="U67" i="1"/>
  <c r="J68" i="1"/>
  <c r="J67" i="1"/>
  <c r="K66" i="1"/>
  <c r="L66" i="1"/>
  <c r="M66" i="1"/>
  <c r="N66" i="1"/>
  <c r="O66" i="1"/>
  <c r="P66" i="1"/>
  <c r="Q66" i="1"/>
  <c r="R66" i="1"/>
  <c r="S66" i="1"/>
  <c r="T66" i="1"/>
  <c r="U66" i="1"/>
  <c r="K65" i="1"/>
  <c r="L65" i="1"/>
  <c r="M65" i="1"/>
  <c r="N65" i="1"/>
  <c r="O65" i="1"/>
  <c r="P65" i="1"/>
  <c r="Q65" i="1"/>
  <c r="R65" i="1"/>
  <c r="S65" i="1"/>
  <c r="T65" i="1"/>
  <c r="U65" i="1"/>
  <c r="K63" i="1"/>
  <c r="L63" i="1"/>
  <c r="M63" i="1"/>
  <c r="N63" i="1"/>
  <c r="O63" i="1"/>
  <c r="P63" i="1"/>
  <c r="Q63" i="1"/>
  <c r="R63" i="1"/>
  <c r="S63" i="1"/>
  <c r="T63" i="1"/>
  <c r="U63" i="1"/>
  <c r="K62" i="1"/>
  <c r="L62" i="1"/>
  <c r="M62" i="1"/>
  <c r="N62" i="1"/>
  <c r="O62" i="1"/>
  <c r="P62" i="1"/>
  <c r="Q62" i="1"/>
  <c r="R62" i="1"/>
  <c r="S62" i="1"/>
  <c r="T62" i="1"/>
  <c r="U62" i="1"/>
  <c r="K61" i="1"/>
  <c r="L61" i="1"/>
  <c r="M61" i="1"/>
  <c r="N61" i="1"/>
  <c r="O61" i="1"/>
  <c r="P61" i="1"/>
  <c r="Q61" i="1"/>
  <c r="R61" i="1"/>
  <c r="S61" i="1"/>
  <c r="T61" i="1"/>
  <c r="U61" i="1"/>
  <c r="K60" i="1"/>
  <c r="L60" i="1"/>
  <c r="M60" i="1"/>
  <c r="N60" i="1"/>
  <c r="O60" i="1"/>
  <c r="P60" i="1"/>
  <c r="Q60" i="1"/>
  <c r="R60" i="1"/>
  <c r="S60" i="1"/>
  <c r="T60" i="1"/>
  <c r="U60" i="1"/>
  <c r="K59" i="1"/>
  <c r="L59" i="1"/>
  <c r="M59" i="1"/>
  <c r="N59" i="1"/>
  <c r="O59" i="1"/>
  <c r="P59" i="1"/>
  <c r="Q59" i="1"/>
  <c r="R59" i="1"/>
  <c r="S59" i="1"/>
  <c r="T59" i="1"/>
  <c r="U59" i="1"/>
  <c r="K58" i="1"/>
  <c r="L58" i="1"/>
  <c r="M58" i="1"/>
  <c r="N58" i="1"/>
  <c r="O58" i="1"/>
  <c r="P58" i="1"/>
  <c r="Q58" i="1"/>
  <c r="R58" i="1"/>
  <c r="S58" i="1"/>
  <c r="T58" i="1"/>
  <c r="U58" i="1"/>
  <c r="K57" i="1"/>
  <c r="L57" i="1"/>
  <c r="M57" i="1"/>
  <c r="N57" i="1"/>
  <c r="O57" i="1"/>
  <c r="P57" i="1"/>
  <c r="Q57" i="1"/>
  <c r="R57" i="1"/>
  <c r="S57" i="1"/>
  <c r="T57" i="1"/>
  <c r="U57" i="1"/>
  <c r="K56" i="1"/>
  <c r="L56" i="1"/>
  <c r="M56" i="1"/>
  <c r="N56" i="1"/>
  <c r="O56" i="1"/>
  <c r="P56" i="1"/>
  <c r="Q56" i="1"/>
  <c r="R56" i="1"/>
  <c r="S56" i="1"/>
  <c r="T56" i="1"/>
  <c r="U56" i="1"/>
  <c r="K55" i="1"/>
  <c r="L55" i="1"/>
  <c r="M55" i="1"/>
  <c r="N55" i="1"/>
  <c r="O55" i="1"/>
  <c r="P55" i="1"/>
  <c r="Q55" i="1"/>
  <c r="R55" i="1"/>
  <c r="S55" i="1"/>
  <c r="T55" i="1"/>
  <c r="U55" i="1"/>
  <c r="K54" i="1"/>
  <c r="L54" i="1"/>
  <c r="M54" i="1"/>
  <c r="N54" i="1"/>
  <c r="O54" i="1"/>
  <c r="P54" i="1"/>
  <c r="Q54" i="1"/>
  <c r="R54" i="1"/>
  <c r="S54" i="1"/>
  <c r="T54" i="1"/>
  <c r="U54" i="1"/>
  <c r="K53" i="1"/>
  <c r="L53" i="1"/>
  <c r="M53" i="1"/>
  <c r="N53" i="1"/>
  <c r="O53" i="1"/>
  <c r="P53" i="1"/>
  <c r="Q53" i="1"/>
  <c r="R53" i="1"/>
  <c r="S53" i="1"/>
  <c r="T53" i="1"/>
  <c r="U53" i="1"/>
  <c r="K51" i="1"/>
  <c r="L51" i="1"/>
  <c r="M51" i="1"/>
  <c r="N51" i="1"/>
  <c r="O51" i="1"/>
  <c r="P51" i="1"/>
  <c r="Q51" i="1"/>
  <c r="R51" i="1"/>
  <c r="S51" i="1"/>
  <c r="T51" i="1"/>
  <c r="U51" i="1"/>
  <c r="K50" i="1"/>
  <c r="L50" i="1"/>
  <c r="M50" i="1"/>
  <c r="N50" i="1"/>
  <c r="O50" i="1"/>
  <c r="P50" i="1"/>
  <c r="Q50" i="1"/>
  <c r="R50" i="1"/>
  <c r="S50" i="1"/>
  <c r="T50" i="1"/>
  <c r="U50" i="1"/>
  <c r="K49" i="1"/>
  <c r="L49" i="1"/>
  <c r="M49" i="1"/>
  <c r="N49" i="1"/>
  <c r="O49" i="1"/>
  <c r="P49" i="1"/>
  <c r="Q49" i="1"/>
  <c r="R49" i="1"/>
  <c r="S49" i="1"/>
  <c r="T49" i="1"/>
  <c r="U49" i="1"/>
  <c r="K48" i="1"/>
  <c r="L48" i="1"/>
  <c r="M48" i="1"/>
  <c r="N48" i="1"/>
  <c r="O48" i="1"/>
  <c r="P48" i="1"/>
  <c r="Q48" i="1"/>
  <c r="R48" i="1"/>
  <c r="S48" i="1"/>
  <c r="T48" i="1"/>
  <c r="U48" i="1"/>
  <c r="K47" i="1"/>
  <c r="L47" i="1"/>
  <c r="M47" i="1"/>
  <c r="N47" i="1"/>
  <c r="O47" i="1"/>
  <c r="P47" i="1"/>
  <c r="Q47" i="1"/>
  <c r="R47" i="1"/>
  <c r="S47" i="1"/>
  <c r="T47" i="1"/>
  <c r="U47" i="1"/>
  <c r="K46" i="1"/>
  <c r="L46" i="1"/>
  <c r="M46" i="1"/>
  <c r="N46" i="1"/>
  <c r="O46" i="1"/>
  <c r="P46" i="1"/>
  <c r="Q46" i="1"/>
  <c r="R46" i="1"/>
  <c r="S46" i="1"/>
  <c r="T46" i="1"/>
  <c r="U46" i="1"/>
  <c r="K45" i="1"/>
  <c r="L45" i="1"/>
  <c r="M45" i="1"/>
  <c r="N45" i="1"/>
  <c r="O45" i="1"/>
  <c r="P45" i="1"/>
  <c r="Q45" i="1"/>
  <c r="R45" i="1"/>
  <c r="S45" i="1"/>
  <c r="T45" i="1"/>
  <c r="U45" i="1"/>
  <c r="K44" i="1"/>
  <c r="L44" i="1"/>
  <c r="M44" i="1"/>
  <c r="N44" i="1"/>
  <c r="O44" i="1"/>
  <c r="P44" i="1"/>
  <c r="Q44" i="1"/>
  <c r="R44" i="1"/>
  <c r="S44" i="1"/>
  <c r="T44" i="1"/>
  <c r="U44" i="1"/>
  <c r="K43" i="1"/>
  <c r="L43" i="1"/>
  <c r="M43" i="1"/>
  <c r="N43" i="1"/>
  <c r="O43" i="1"/>
  <c r="P43" i="1"/>
  <c r="Q43" i="1"/>
  <c r="R43" i="1"/>
  <c r="S43" i="1"/>
  <c r="T43" i="1"/>
  <c r="U43" i="1"/>
  <c r="J63" i="1"/>
  <c r="J62" i="1"/>
  <c r="J61" i="1"/>
  <c r="J60" i="1"/>
  <c r="J59" i="1"/>
  <c r="J58" i="1"/>
  <c r="J57" i="1"/>
  <c r="J56" i="1"/>
  <c r="J55" i="1"/>
  <c r="J54" i="1"/>
  <c r="J53" i="1"/>
  <c r="J51" i="1"/>
  <c r="J50" i="1"/>
  <c r="J49" i="1"/>
  <c r="J48" i="1"/>
  <c r="J47" i="1"/>
  <c r="J46" i="1"/>
  <c r="J45" i="1"/>
  <c r="J44" i="1"/>
  <c r="J43" i="1"/>
  <c r="R42" i="1"/>
  <c r="T77" i="1" l="1"/>
  <c r="S77" i="1"/>
  <c r="U77" i="1"/>
  <c r="R77" i="1"/>
  <c r="O77" i="1"/>
  <c r="V55" i="1"/>
  <c r="V65" i="1"/>
  <c r="V53" i="1"/>
  <c r="V54" i="1"/>
  <c r="V81" i="1"/>
  <c r="V43" i="1"/>
  <c r="V56" i="1"/>
  <c r="V44" i="1"/>
  <c r="V57" i="1"/>
  <c r="V74" i="1"/>
  <c r="V78" i="1"/>
  <c r="V58" i="1"/>
  <c r="V66" i="1"/>
  <c r="V67" i="1"/>
  <c r="V69" i="1"/>
  <c r="V70" i="1"/>
  <c r="V71" i="1"/>
  <c r="V79" i="1"/>
  <c r="V46" i="1"/>
  <c r="V59" i="1"/>
  <c r="V68" i="1"/>
  <c r="V72" i="1"/>
  <c r="V47" i="1"/>
  <c r="V60" i="1"/>
  <c r="V73" i="1"/>
  <c r="V48" i="1"/>
  <c r="V49" i="1"/>
  <c r="V62" i="1"/>
  <c r="V75" i="1"/>
  <c r="V50" i="1"/>
  <c r="V63" i="1"/>
  <c r="V51" i="1"/>
  <c r="U42" i="1"/>
  <c r="Q77" i="1"/>
  <c r="R76" i="1"/>
  <c r="Q76" i="1"/>
  <c r="P76" i="1"/>
  <c r="T76" i="1"/>
  <c r="U76" i="1"/>
  <c r="S76" i="1"/>
  <c r="V83" i="1"/>
  <c r="V45" i="1"/>
  <c r="V64" i="1"/>
  <c r="V61" i="1"/>
  <c r="V84" i="1"/>
  <c r="V82" i="1"/>
  <c r="T42" i="1"/>
  <c r="J42" i="1"/>
  <c r="S42" i="1"/>
  <c r="Q42" i="1"/>
  <c r="P42" i="1"/>
  <c r="O42" i="1"/>
  <c r="N42" i="1"/>
  <c r="M42" i="1"/>
  <c r="K42" i="1"/>
  <c r="Q52" i="1"/>
  <c r="R52" i="1"/>
  <c r="S52" i="1"/>
  <c r="T52" i="1"/>
  <c r="K52" i="1"/>
  <c r="U52" i="1"/>
  <c r="L52" i="1"/>
  <c r="J52" i="1"/>
  <c r="M52" i="1"/>
  <c r="N52" i="1"/>
  <c r="O52" i="1"/>
  <c r="P52" i="1"/>
  <c r="L42" i="1"/>
  <c r="D18" i="2" l="1"/>
  <c r="D14" i="2"/>
  <c r="D17" i="2"/>
  <c r="D16" i="2"/>
  <c r="V77" i="1"/>
  <c r="V76" i="1"/>
  <c r="V52" i="1"/>
  <c r="V42" i="1"/>
  <c r="D15" i="2" s="1"/>
  <c r="K193" i="1" l="1"/>
  <c r="K192" i="1"/>
  <c r="L191" i="1"/>
  <c r="U193" i="1" l="1"/>
  <c r="T193" i="1"/>
  <c r="K191" i="1"/>
  <c r="S193" i="1"/>
  <c r="M193" i="1"/>
  <c r="R193" i="1"/>
  <c r="Q193" i="1"/>
  <c r="P193" i="1"/>
  <c r="O193" i="1"/>
  <c r="N193" i="1"/>
  <c r="L193" i="1"/>
  <c r="J193" i="1"/>
  <c r="U192" i="1"/>
  <c r="T192" i="1"/>
  <c r="M192" i="1"/>
  <c r="S192" i="1"/>
  <c r="R192" i="1"/>
  <c r="Q192" i="1"/>
  <c r="P192" i="1"/>
  <c r="O192" i="1"/>
  <c r="N192" i="1"/>
  <c r="J192" i="1"/>
  <c r="L192" i="1"/>
  <c r="Q191" i="1"/>
  <c r="O191" i="1"/>
  <c r="M191" i="1"/>
  <c r="U191" i="1"/>
  <c r="T191" i="1"/>
  <c r="S191" i="1"/>
  <c r="R191" i="1"/>
  <c r="P191" i="1"/>
  <c r="N191" i="1"/>
  <c r="J191" i="1"/>
  <c r="K178" i="1"/>
  <c r="L178" i="1"/>
  <c r="M178" i="1"/>
  <c r="N178" i="1"/>
  <c r="O178" i="1"/>
  <c r="P178" i="1"/>
  <c r="Q178" i="1"/>
  <c r="R178" i="1"/>
  <c r="S178" i="1"/>
  <c r="T178" i="1"/>
  <c r="U178" i="1"/>
  <c r="J178" i="1"/>
  <c r="U179" i="1"/>
  <c r="J180" i="1"/>
  <c r="S181" i="1"/>
  <c r="R182" i="1"/>
  <c r="Q183" i="1"/>
  <c r="L177" i="1"/>
  <c r="P181" i="1" l="1"/>
  <c r="R181" i="1"/>
  <c r="V178" i="1"/>
  <c r="Q181" i="1"/>
  <c r="V193" i="1"/>
  <c r="D68" i="2" s="1"/>
  <c r="V191" i="1"/>
  <c r="D67" i="2" s="1"/>
  <c r="V192" i="1"/>
  <c r="D66" i="2" s="1"/>
  <c r="Q182" i="1"/>
  <c r="P183" i="1"/>
  <c r="Q180" i="1"/>
  <c r="R180" i="1"/>
  <c r="U180" i="1"/>
  <c r="T180" i="1"/>
  <c r="S180" i="1"/>
  <c r="T179" i="1"/>
  <c r="P180" i="1"/>
  <c r="L180" i="1"/>
  <c r="K180" i="1"/>
  <c r="O180" i="1"/>
  <c r="N180" i="1"/>
  <c r="M180" i="1"/>
  <c r="S179" i="1"/>
  <c r="R179" i="1"/>
  <c r="Q179" i="1"/>
  <c r="O183" i="1"/>
  <c r="N183" i="1"/>
  <c r="N182" i="1"/>
  <c r="O179" i="1"/>
  <c r="M181" i="1"/>
  <c r="L182" i="1"/>
  <c r="K183" i="1"/>
  <c r="J179" i="1"/>
  <c r="N179" i="1"/>
  <c r="L181" i="1"/>
  <c r="K182" i="1"/>
  <c r="O182" i="1"/>
  <c r="O181" i="1"/>
  <c r="M183" i="1"/>
  <c r="P179" i="1"/>
  <c r="N181" i="1"/>
  <c r="M182" i="1"/>
  <c r="L183" i="1"/>
  <c r="M179" i="1"/>
  <c r="K181" i="1"/>
  <c r="U183" i="1"/>
  <c r="J181" i="1"/>
  <c r="L179" i="1"/>
  <c r="U182" i="1"/>
  <c r="T183" i="1"/>
  <c r="P182" i="1"/>
  <c r="J182" i="1"/>
  <c r="K179" i="1"/>
  <c r="U181" i="1"/>
  <c r="T182" i="1"/>
  <c r="S183" i="1"/>
  <c r="J183" i="1"/>
  <c r="T181" i="1"/>
  <c r="S182" i="1"/>
  <c r="R183" i="1"/>
  <c r="K177" i="1"/>
  <c r="S177" i="1"/>
  <c r="R177" i="1"/>
  <c r="U177" i="1"/>
  <c r="T177" i="1"/>
  <c r="N177" i="1"/>
  <c r="M177" i="1"/>
  <c r="Q177" i="1"/>
  <c r="P177" i="1"/>
  <c r="J177" i="1"/>
  <c r="O177" i="1"/>
  <c r="E66" i="2" l="1"/>
  <c r="F66" i="2" s="1"/>
  <c r="W191" i="1"/>
  <c r="V183" i="1"/>
  <c r="V181" i="1"/>
  <c r="D56" i="2" s="1"/>
  <c r="V180" i="1"/>
  <c r="V182" i="1"/>
  <c r="V179" i="1"/>
  <c r="V177" i="1"/>
  <c r="D58" i="2" s="1"/>
  <c r="M185" i="1"/>
  <c r="T186" i="1"/>
  <c r="S187" i="1"/>
  <c r="R188" i="1"/>
  <c r="Q189" i="1"/>
  <c r="U184" i="1"/>
  <c r="D57" i="2" l="1"/>
  <c r="E56" i="2" s="1"/>
  <c r="F56" i="2" s="1"/>
  <c r="S188" i="1"/>
  <c r="J189" i="1"/>
  <c r="U188" i="1"/>
  <c r="T188" i="1"/>
  <c r="W177" i="1"/>
  <c r="S189" i="1"/>
  <c r="K186" i="1"/>
  <c r="J187" i="1"/>
  <c r="R186" i="1"/>
  <c r="U187" i="1"/>
  <c r="T187" i="1"/>
  <c r="R187" i="1"/>
  <c r="U186" i="1"/>
  <c r="S186" i="1"/>
  <c r="Q186" i="1"/>
  <c r="Q187" i="1"/>
  <c r="P186" i="1"/>
  <c r="Q188" i="1"/>
  <c r="P188" i="1"/>
  <c r="T189" i="1"/>
  <c r="J188" i="1"/>
  <c r="P187" i="1"/>
  <c r="K185" i="1"/>
  <c r="Q185" i="1"/>
  <c r="L185" i="1"/>
  <c r="U185" i="1"/>
  <c r="T185" i="1"/>
  <c r="S185" i="1"/>
  <c r="R185" i="1"/>
  <c r="P189" i="1"/>
  <c r="O188" i="1"/>
  <c r="N189" i="1"/>
  <c r="N188" i="1"/>
  <c r="N186" i="1"/>
  <c r="K189" i="1"/>
  <c r="J185" i="1"/>
  <c r="N185" i="1"/>
  <c r="M186" i="1"/>
  <c r="L187" i="1"/>
  <c r="K188" i="1"/>
  <c r="O189" i="1"/>
  <c r="O187" i="1"/>
  <c r="M189" i="1"/>
  <c r="P185" i="1"/>
  <c r="O186" i="1"/>
  <c r="N187" i="1"/>
  <c r="M188" i="1"/>
  <c r="L189" i="1"/>
  <c r="O185" i="1"/>
  <c r="M187" i="1"/>
  <c r="L188" i="1"/>
  <c r="J186" i="1"/>
  <c r="L186" i="1"/>
  <c r="K187" i="1"/>
  <c r="U189" i="1"/>
  <c r="R189" i="1"/>
  <c r="T184" i="1"/>
  <c r="L184" i="1"/>
  <c r="R184" i="1"/>
  <c r="P184" i="1"/>
  <c r="J184" i="1"/>
  <c r="O184" i="1"/>
  <c r="N184" i="1"/>
  <c r="M184" i="1"/>
  <c r="K184" i="1"/>
  <c r="S184" i="1"/>
  <c r="Q184" i="1"/>
  <c r="V189" i="1" l="1"/>
  <c r="D62" i="2" s="1"/>
  <c r="V187" i="1"/>
  <c r="D61" i="2" s="1"/>
  <c r="V188" i="1"/>
  <c r="D59" i="2" s="1"/>
  <c r="V186" i="1"/>
  <c r="D63" i="2" s="1"/>
  <c r="V185" i="1"/>
  <c r="D64" i="2" s="1"/>
  <c r="V184" i="1"/>
  <c r="D60" i="2" s="1"/>
  <c r="E59" i="2" l="1"/>
  <c r="F59" i="2" s="1"/>
  <c r="W184" i="1"/>
  <c r="N159" i="1" l="1"/>
  <c r="N157" i="1"/>
  <c r="N156" i="1"/>
  <c r="K158" i="1"/>
  <c r="L158" i="1"/>
  <c r="M158" i="1"/>
  <c r="N158" i="1"/>
  <c r="O158" i="1"/>
  <c r="P158" i="1"/>
  <c r="Q158" i="1"/>
  <c r="R158" i="1"/>
  <c r="S158" i="1"/>
  <c r="T158" i="1"/>
  <c r="U158" i="1"/>
  <c r="J158" i="1"/>
  <c r="K160" i="1"/>
  <c r="L160" i="1"/>
  <c r="M160" i="1"/>
  <c r="N160" i="1"/>
  <c r="O160" i="1"/>
  <c r="P160" i="1"/>
  <c r="Q160" i="1"/>
  <c r="R160" i="1"/>
  <c r="S160" i="1"/>
  <c r="T160" i="1"/>
  <c r="U160" i="1"/>
  <c r="K159" i="1"/>
  <c r="L159" i="1"/>
  <c r="M159" i="1"/>
  <c r="O159" i="1"/>
  <c r="P159" i="1"/>
  <c r="Q159" i="1"/>
  <c r="R159" i="1"/>
  <c r="S159" i="1"/>
  <c r="T159" i="1"/>
  <c r="U159" i="1"/>
  <c r="K157" i="1"/>
  <c r="L157" i="1"/>
  <c r="M157" i="1"/>
  <c r="O157" i="1"/>
  <c r="P157" i="1"/>
  <c r="Q157" i="1"/>
  <c r="R157" i="1"/>
  <c r="S157" i="1"/>
  <c r="T157" i="1"/>
  <c r="U157" i="1"/>
  <c r="J160" i="1"/>
  <c r="J159" i="1"/>
  <c r="J157" i="1"/>
  <c r="K156" i="1"/>
  <c r="L156" i="1"/>
  <c r="M156" i="1"/>
  <c r="O156" i="1"/>
  <c r="P156" i="1"/>
  <c r="Q156" i="1"/>
  <c r="R156" i="1"/>
  <c r="S156" i="1"/>
  <c r="T156" i="1"/>
  <c r="U156" i="1"/>
  <c r="J156" i="1"/>
  <c r="V160" i="1" l="1"/>
  <c r="D46" i="2" s="1"/>
  <c r="V156" i="1"/>
  <c r="D43" i="2" s="1"/>
  <c r="V159" i="1"/>
  <c r="D44" i="2" s="1"/>
  <c r="V157" i="1"/>
  <c r="D42" i="2" s="1"/>
  <c r="V158" i="1"/>
  <c r="D45" i="2" s="1"/>
  <c r="K140" i="1"/>
  <c r="L140" i="1"/>
  <c r="M140" i="1"/>
  <c r="N140" i="1"/>
  <c r="O140" i="1"/>
  <c r="P140" i="1"/>
  <c r="Q140" i="1"/>
  <c r="R140" i="1"/>
  <c r="S140" i="1"/>
  <c r="T140" i="1"/>
  <c r="U140" i="1"/>
  <c r="J140" i="1"/>
  <c r="K190" i="1"/>
  <c r="L190" i="1"/>
  <c r="M190" i="1"/>
  <c r="N190" i="1"/>
  <c r="O190" i="1"/>
  <c r="P190" i="1"/>
  <c r="Q190" i="1"/>
  <c r="R190" i="1"/>
  <c r="S190" i="1"/>
  <c r="T190" i="1"/>
  <c r="U190" i="1"/>
  <c r="J190" i="1"/>
  <c r="S17" i="1"/>
  <c r="R18" i="1"/>
  <c r="Q19" i="1"/>
  <c r="P20" i="1"/>
  <c r="O21" i="1"/>
  <c r="P22" i="1"/>
  <c r="M23" i="1"/>
  <c r="O16" i="1"/>
  <c r="E42" i="2" l="1"/>
  <c r="F42" i="2" s="1"/>
  <c r="K23" i="1"/>
  <c r="P19" i="1"/>
  <c r="O19" i="1"/>
  <c r="N19" i="1"/>
  <c r="S22" i="1"/>
  <c r="L22" i="1"/>
  <c r="K22" i="1"/>
  <c r="U23" i="1"/>
  <c r="N23" i="1"/>
  <c r="L23" i="1"/>
  <c r="O18" i="1"/>
  <c r="Q17" i="1"/>
  <c r="U22" i="1"/>
  <c r="J17" i="1"/>
  <c r="J18" i="1"/>
  <c r="T17" i="1"/>
  <c r="R17" i="1"/>
  <c r="P17" i="1"/>
  <c r="T22" i="1"/>
  <c r="P18" i="1"/>
  <c r="N18" i="1"/>
  <c r="O17" i="1"/>
  <c r="N17" i="1"/>
  <c r="O22" i="1"/>
  <c r="S18" i="1"/>
  <c r="N22" i="1"/>
  <c r="Q18" i="1"/>
  <c r="M22" i="1"/>
  <c r="W156" i="1"/>
  <c r="V140" i="1"/>
  <c r="V190" i="1"/>
  <c r="N21" i="1"/>
  <c r="N20" i="1"/>
  <c r="O20" i="1"/>
  <c r="M18" i="1"/>
  <c r="K20" i="1"/>
  <c r="T23" i="1"/>
  <c r="M17" i="1"/>
  <c r="J21" i="1"/>
  <c r="K18" i="1"/>
  <c r="U20" i="1"/>
  <c r="J22" i="1"/>
  <c r="K17" i="1"/>
  <c r="U19" i="1"/>
  <c r="T20" i="1"/>
  <c r="S21" i="1"/>
  <c r="R22" i="1"/>
  <c r="Q23" i="1"/>
  <c r="L21" i="1"/>
  <c r="M19" i="1"/>
  <c r="K21" i="1"/>
  <c r="K19" i="1"/>
  <c r="L17" i="1"/>
  <c r="T21" i="1"/>
  <c r="J23" i="1"/>
  <c r="U18" i="1"/>
  <c r="T19" i="1"/>
  <c r="S20" i="1"/>
  <c r="R21" i="1"/>
  <c r="Q22" i="1"/>
  <c r="P23" i="1"/>
  <c r="M21" i="1"/>
  <c r="M20" i="1"/>
  <c r="L20" i="1"/>
  <c r="J19" i="1"/>
  <c r="L19" i="1"/>
  <c r="J20" i="1"/>
  <c r="L18" i="1"/>
  <c r="U21" i="1"/>
  <c r="S23" i="1"/>
  <c r="R23" i="1"/>
  <c r="U17" i="1"/>
  <c r="T18" i="1"/>
  <c r="S19" i="1"/>
  <c r="R20" i="1"/>
  <c r="Q21" i="1"/>
  <c r="O23" i="1"/>
  <c r="R19" i="1"/>
  <c r="Q20" i="1"/>
  <c r="P21" i="1"/>
  <c r="U16" i="1"/>
  <c r="K16" i="1"/>
  <c r="N16" i="1"/>
  <c r="M16" i="1"/>
  <c r="L16" i="1"/>
  <c r="J16" i="1"/>
  <c r="T16" i="1"/>
  <c r="S16" i="1"/>
  <c r="R16" i="1"/>
  <c r="Q16" i="1"/>
  <c r="P16" i="1"/>
  <c r="L135" i="1"/>
  <c r="K139" i="1"/>
  <c r="L139" i="1"/>
  <c r="M139" i="1"/>
  <c r="N139" i="1"/>
  <c r="O139" i="1"/>
  <c r="P139" i="1"/>
  <c r="Q139" i="1"/>
  <c r="R139" i="1"/>
  <c r="S139" i="1"/>
  <c r="T139" i="1"/>
  <c r="U139" i="1"/>
  <c r="K138" i="1"/>
  <c r="L138" i="1"/>
  <c r="M138" i="1"/>
  <c r="N138" i="1"/>
  <c r="O138" i="1"/>
  <c r="P138" i="1"/>
  <c r="Q138" i="1"/>
  <c r="R138" i="1"/>
  <c r="S138" i="1"/>
  <c r="T138" i="1"/>
  <c r="U138" i="1"/>
  <c r="K137" i="1"/>
  <c r="L137" i="1"/>
  <c r="M137" i="1"/>
  <c r="N137" i="1"/>
  <c r="O137" i="1"/>
  <c r="P137" i="1"/>
  <c r="Q137" i="1"/>
  <c r="R137" i="1"/>
  <c r="S137" i="1"/>
  <c r="T137" i="1"/>
  <c r="U137" i="1"/>
  <c r="K136" i="1"/>
  <c r="L136" i="1"/>
  <c r="M136" i="1"/>
  <c r="N136" i="1"/>
  <c r="O136" i="1"/>
  <c r="P136" i="1"/>
  <c r="Q136" i="1"/>
  <c r="R136" i="1"/>
  <c r="S136" i="1"/>
  <c r="T136" i="1"/>
  <c r="U136" i="1"/>
  <c r="J139" i="1"/>
  <c r="J138" i="1"/>
  <c r="J137" i="1"/>
  <c r="J136" i="1"/>
  <c r="W190" i="1" l="1"/>
  <c r="D65" i="2"/>
  <c r="E65" i="2" s="1"/>
  <c r="F65" i="2" s="1"/>
  <c r="W140" i="1"/>
  <c r="D31" i="2"/>
  <c r="E31" i="2" s="1"/>
  <c r="F31" i="2" s="1"/>
  <c r="V138" i="1"/>
  <c r="D30" i="2" s="1"/>
  <c r="V137" i="1"/>
  <c r="V139" i="1"/>
  <c r="D28" i="2" s="1"/>
  <c r="V17" i="1"/>
  <c r="V136" i="1"/>
  <c r="V18" i="1"/>
  <c r="V20" i="1"/>
  <c r="V23" i="1"/>
  <c r="V22" i="1"/>
  <c r="V19" i="1"/>
  <c r="V21" i="1"/>
  <c r="V16" i="1"/>
  <c r="U135" i="1"/>
  <c r="S135" i="1"/>
  <c r="Q135" i="1"/>
  <c r="P135" i="1"/>
  <c r="O135" i="1"/>
  <c r="J135" i="1"/>
  <c r="N135" i="1"/>
  <c r="M135" i="1"/>
  <c r="K135" i="1"/>
  <c r="T135" i="1"/>
  <c r="R135" i="1"/>
  <c r="K166" i="1"/>
  <c r="L166" i="1"/>
  <c r="M166" i="1"/>
  <c r="N166" i="1"/>
  <c r="O166" i="1"/>
  <c r="P166" i="1"/>
  <c r="Q166" i="1"/>
  <c r="R166" i="1"/>
  <c r="S166" i="1"/>
  <c r="T166" i="1"/>
  <c r="U166" i="1"/>
  <c r="J166" i="1"/>
  <c r="K165" i="1"/>
  <c r="L165" i="1"/>
  <c r="M165" i="1"/>
  <c r="N165" i="1"/>
  <c r="O165" i="1"/>
  <c r="P165" i="1"/>
  <c r="Q165" i="1"/>
  <c r="R165" i="1"/>
  <c r="S165" i="1"/>
  <c r="T165" i="1"/>
  <c r="U165" i="1"/>
  <c r="J165" i="1"/>
  <c r="K164" i="1"/>
  <c r="L164" i="1"/>
  <c r="M164" i="1"/>
  <c r="N164" i="1"/>
  <c r="O164" i="1"/>
  <c r="P164" i="1"/>
  <c r="Q164" i="1"/>
  <c r="R164" i="1"/>
  <c r="S164" i="1"/>
  <c r="T164" i="1"/>
  <c r="U164" i="1"/>
  <c r="J164" i="1"/>
  <c r="K163" i="1"/>
  <c r="L163" i="1"/>
  <c r="M163" i="1"/>
  <c r="N163" i="1"/>
  <c r="O163" i="1"/>
  <c r="P163" i="1"/>
  <c r="Q163" i="1"/>
  <c r="R163" i="1"/>
  <c r="S163" i="1"/>
  <c r="T163" i="1"/>
  <c r="U163" i="1"/>
  <c r="J163" i="1"/>
  <c r="K162" i="1"/>
  <c r="L162" i="1"/>
  <c r="M162" i="1"/>
  <c r="N162" i="1"/>
  <c r="O162" i="1"/>
  <c r="P162" i="1"/>
  <c r="Q162" i="1"/>
  <c r="R162" i="1"/>
  <c r="S162" i="1"/>
  <c r="T162" i="1"/>
  <c r="U162" i="1"/>
  <c r="J162" i="1"/>
  <c r="K161" i="1"/>
  <c r="L161" i="1"/>
  <c r="M161" i="1"/>
  <c r="N161" i="1"/>
  <c r="O161" i="1"/>
  <c r="P161" i="1"/>
  <c r="Q161" i="1"/>
  <c r="R161" i="1"/>
  <c r="S161" i="1"/>
  <c r="T161" i="1"/>
  <c r="U161" i="1"/>
  <c r="J161" i="1"/>
  <c r="D7" i="2" l="1"/>
  <c r="D6" i="2"/>
  <c r="V166" i="1"/>
  <c r="D47" i="2" s="1"/>
  <c r="W16" i="1"/>
  <c r="V164" i="1"/>
  <c r="V161" i="1"/>
  <c r="V135" i="1"/>
  <c r="V162" i="1"/>
  <c r="V165" i="1"/>
  <c r="V163" i="1"/>
  <c r="K207" i="1"/>
  <c r="L207" i="1"/>
  <c r="M207" i="1"/>
  <c r="N207" i="1"/>
  <c r="O207" i="1"/>
  <c r="P207" i="1"/>
  <c r="Q207" i="1"/>
  <c r="R207" i="1"/>
  <c r="S207" i="1"/>
  <c r="T207" i="1"/>
  <c r="U207" i="1"/>
  <c r="J207" i="1"/>
  <c r="K206" i="1"/>
  <c r="L206" i="1"/>
  <c r="M206" i="1"/>
  <c r="N206" i="1"/>
  <c r="O206" i="1"/>
  <c r="P206" i="1"/>
  <c r="Q206" i="1"/>
  <c r="R206" i="1"/>
  <c r="S206" i="1"/>
  <c r="T206" i="1"/>
  <c r="U206" i="1"/>
  <c r="J206" i="1"/>
  <c r="D49" i="2" l="1"/>
  <c r="D48" i="2"/>
  <c r="W135" i="1"/>
  <c r="D29" i="2"/>
  <c r="E28" i="2" s="1"/>
  <c r="F28" i="2" s="1"/>
  <c r="E6" i="2"/>
  <c r="W161" i="1"/>
  <c r="V206" i="1"/>
  <c r="V207" i="1"/>
  <c r="F6" i="2" l="1"/>
  <c r="D73" i="2"/>
  <c r="E47" i="2"/>
  <c r="F47" i="2" s="1"/>
  <c r="K233" i="1" l="1"/>
  <c r="L233" i="1"/>
  <c r="M233" i="1"/>
  <c r="N233" i="1"/>
  <c r="O233" i="1"/>
  <c r="P233" i="1"/>
  <c r="Q233" i="1"/>
  <c r="R233" i="1"/>
  <c r="S233" i="1"/>
  <c r="T233" i="1"/>
  <c r="U233" i="1"/>
  <c r="J233" i="1"/>
  <c r="K232" i="1"/>
  <c r="L232" i="1"/>
  <c r="M232" i="1"/>
  <c r="N232" i="1"/>
  <c r="O232" i="1"/>
  <c r="P232" i="1"/>
  <c r="Q232" i="1"/>
  <c r="R232" i="1"/>
  <c r="S232" i="1"/>
  <c r="T232" i="1"/>
  <c r="U232" i="1"/>
  <c r="J232" i="1"/>
  <c r="K231" i="1"/>
  <c r="L231" i="1"/>
  <c r="M231" i="1"/>
  <c r="N231" i="1"/>
  <c r="O231" i="1"/>
  <c r="P231" i="1"/>
  <c r="Q231" i="1"/>
  <c r="R231" i="1"/>
  <c r="S231" i="1"/>
  <c r="T231" i="1"/>
  <c r="U231" i="1"/>
  <c r="J231" i="1"/>
  <c r="K234" i="1"/>
  <c r="L234" i="1"/>
  <c r="M234" i="1"/>
  <c r="N234" i="1"/>
  <c r="O234" i="1"/>
  <c r="P234" i="1"/>
  <c r="Q234" i="1"/>
  <c r="R234" i="1"/>
  <c r="S234" i="1"/>
  <c r="T234" i="1"/>
  <c r="U234" i="1"/>
  <c r="J234" i="1"/>
  <c r="K230" i="1"/>
  <c r="L230" i="1"/>
  <c r="M230" i="1"/>
  <c r="N230" i="1"/>
  <c r="O230" i="1"/>
  <c r="P230" i="1"/>
  <c r="Q230" i="1"/>
  <c r="R230" i="1"/>
  <c r="S230" i="1"/>
  <c r="T230" i="1"/>
  <c r="U230" i="1"/>
  <c r="J230" i="1"/>
  <c r="K229" i="1"/>
  <c r="L229" i="1"/>
  <c r="M229" i="1"/>
  <c r="N229" i="1"/>
  <c r="O229" i="1"/>
  <c r="P229" i="1"/>
  <c r="Q229" i="1"/>
  <c r="R229" i="1"/>
  <c r="S229" i="1"/>
  <c r="T229" i="1"/>
  <c r="U229" i="1"/>
  <c r="J229" i="1"/>
  <c r="K228" i="1"/>
  <c r="L228" i="1"/>
  <c r="M228" i="1"/>
  <c r="N228" i="1"/>
  <c r="O228" i="1"/>
  <c r="P228" i="1"/>
  <c r="Q228" i="1"/>
  <c r="R228" i="1"/>
  <c r="S228" i="1"/>
  <c r="T228" i="1"/>
  <c r="U228" i="1"/>
  <c r="J228" i="1"/>
  <c r="K227" i="1"/>
  <c r="L227" i="1"/>
  <c r="M227" i="1"/>
  <c r="N227" i="1"/>
  <c r="O227" i="1"/>
  <c r="P227" i="1"/>
  <c r="Q227" i="1"/>
  <c r="R227" i="1"/>
  <c r="S227" i="1"/>
  <c r="T227" i="1"/>
  <c r="U227" i="1"/>
  <c r="J227" i="1"/>
  <c r="K226" i="1"/>
  <c r="L226" i="1"/>
  <c r="M226" i="1"/>
  <c r="N226" i="1"/>
  <c r="O226" i="1"/>
  <c r="P226" i="1"/>
  <c r="Q226" i="1"/>
  <c r="R226" i="1"/>
  <c r="S226" i="1"/>
  <c r="T226" i="1"/>
  <c r="U226" i="1"/>
  <c r="J226" i="1"/>
  <c r="K225" i="1"/>
  <c r="L225" i="1"/>
  <c r="M225" i="1"/>
  <c r="N225" i="1"/>
  <c r="O225" i="1"/>
  <c r="P225" i="1"/>
  <c r="Q225" i="1"/>
  <c r="R225" i="1"/>
  <c r="S225" i="1"/>
  <c r="T225" i="1"/>
  <c r="U225" i="1"/>
  <c r="J225" i="1"/>
  <c r="K224" i="1"/>
  <c r="L224" i="1"/>
  <c r="M224" i="1"/>
  <c r="N224" i="1"/>
  <c r="O224" i="1"/>
  <c r="P224" i="1"/>
  <c r="Q224" i="1"/>
  <c r="R224" i="1"/>
  <c r="S224" i="1"/>
  <c r="T224" i="1"/>
  <c r="U224" i="1"/>
  <c r="J224" i="1"/>
  <c r="K223" i="1"/>
  <c r="L223" i="1"/>
  <c r="M223" i="1"/>
  <c r="N223" i="1"/>
  <c r="O223" i="1"/>
  <c r="P223" i="1"/>
  <c r="Q223" i="1"/>
  <c r="R223" i="1"/>
  <c r="S223" i="1"/>
  <c r="T223" i="1"/>
  <c r="U223" i="1"/>
  <c r="J223" i="1"/>
  <c r="K222" i="1"/>
  <c r="L222" i="1"/>
  <c r="M222" i="1"/>
  <c r="N222" i="1"/>
  <c r="O222" i="1"/>
  <c r="P222" i="1"/>
  <c r="Q222" i="1"/>
  <c r="R222" i="1"/>
  <c r="S222" i="1"/>
  <c r="T222" i="1"/>
  <c r="U222" i="1"/>
  <c r="J222" i="1"/>
  <c r="V229" i="1" l="1"/>
  <c r="V222" i="1"/>
  <c r="V231" i="1"/>
  <c r="D78" i="2" s="1"/>
  <c r="V230" i="1"/>
  <c r="D80" i="2" s="1"/>
  <c r="V233" i="1"/>
  <c r="D76" i="2" s="1"/>
  <c r="V225" i="1"/>
  <c r="V232" i="1"/>
  <c r="D81" i="2" s="1"/>
  <c r="V234" i="1"/>
  <c r="D79" i="2" s="1"/>
  <c r="V228" i="1"/>
  <c r="V227" i="1"/>
  <c r="V226" i="1"/>
  <c r="V224" i="1"/>
  <c r="V223" i="1"/>
  <c r="K219" i="1"/>
  <c r="L219" i="1"/>
  <c r="M219" i="1"/>
  <c r="N219" i="1"/>
  <c r="O219" i="1"/>
  <c r="P219" i="1"/>
  <c r="Q219" i="1"/>
  <c r="R219" i="1"/>
  <c r="S219" i="1"/>
  <c r="T219" i="1"/>
  <c r="U219" i="1"/>
  <c r="J219" i="1"/>
  <c r="K218" i="1"/>
  <c r="L218" i="1"/>
  <c r="M218" i="1"/>
  <c r="N218" i="1"/>
  <c r="O218" i="1"/>
  <c r="P218" i="1"/>
  <c r="Q218" i="1"/>
  <c r="R218" i="1"/>
  <c r="S218" i="1"/>
  <c r="T218" i="1"/>
  <c r="U218" i="1"/>
  <c r="J218" i="1"/>
  <c r="K221" i="1"/>
  <c r="L221" i="1"/>
  <c r="M221" i="1"/>
  <c r="N221" i="1"/>
  <c r="O221" i="1"/>
  <c r="P221" i="1"/>
  <c r="Q221" i="1"/>
  <c r="R221" i="1"/>
  <c r="S221" i="1"/>
  <c r="T221" i="1"/>
  <c r="U221" i="1"/>
  <c r="J221" i="1"/>
  <c r="K220" i="1"/>
  <c r="L220" i="1"/>
  <c r="M220" i="1"/>
  <c r="N220" i="1"/>
  <c r="O220" i="1"/>
  <c r="P220" i="1"/>
  <c r="Q220" i="1"/>
  <c r="R220" i="1"/>
  <c r="S220" i="1"/>
  <c r="T220" i="1"/>
  <c r="U220" i="1"/>
  <c r="J220" i="1"/>
  <c r="K217" i="1"/>
  <c r="L217" i="1"/>
  <c r="M217" i="1"/>
  <c r="N217" i="1"/>
  <c r="O217" i="1"/>
  <c r="P217" i="1"/>
  <c r="Q217" i="1"/>
  <c r="R217" i="1"/>
  <c r="S217" i="1"/>
  <c r="T217" i="1"/>
  <c r="U217" i="1"/>
  <c r="J217" i="1"/>
  <c r="K216" i="1"/>
  <c r="L216" i="1"/>
  <c r="M216" i="1"/>
  <c r="N216" i="1"/>
  <c r="O216" i="1"/>
  <c r="P216" i="1"/>
  <c r="Q216" i="1"/>
  <c r="R216" i="1"/>
  <c r="S216" i="1"/>
  <c r="T216" i="1"/>
  <c r="U216" i="1"/>
  <c r="J216" i="1"/>
  <c r="K215" i="1"/>
  <c r="L215" i="1"/>
  <c r="M215" i="1"/>
  <c r="N215" i="1"/>
  <c r="O215" i="1"/>
  <c r="P215" i="1"/>
  <c r="Q215" i="1"/>
  <c r="R215" i="1"/>
  <c r="S215" i="1"/>
  <c r="T215" i="1"/>
  <c r="U215" i="1"/>
  <c r="J215" i="1"/>
  <c r="K214" i="1"/>
  <c r="L214" i="1"/>
  <c r="M214" i="1"/>
  <c r="N214" i="1"/>
  <c r="O214" i="1"/>
  <c r="P214" i="1"/>
  <c r="Q214" i="1"/>
  <c r="R214" i="1"/>
  <c r="S214" i="1"/>
  <c r="T214" i="1"/>
  <c r="U214" i="1"/>
  <c r="J214" i="1"/>
  <c r="K213" i="1"/>
  <c r="L213" i="1"/>
  <c r="M213" i="1"/>
  <c r="N213" i="1"/>
  <c r="O213" i="1"/>
  <c r="P213" i="1"/>
  <c r="Q213" i="1"/>
  <c r="R213" i="1"/>
  <c r="S213" i="1"/>
  <c r="T213" i="1"/>
  <c r="U213" i="1"/>
  <c r="J213" i="1"/>
  <c r="K212" i="1"/>
  <c r="L212" i="1"/>
  <c r="M212" i="1"/>
  <c r="N212" i="1"/>
  <c r="O212" i="1"/>
  <c r="P212" i="1"/>
  <c r="Q212" i="1"/>
  <c r="R212" i="1"/>
  <c r="S212" i="1"/>
  <c r="T212" i="1"/>
  <c r="U212" i="1"/>
  <c r="J212" i="1"/>
  <c r="K211" i="1"/>
  <c r="L211" i="1"/>
  <c r="M211" i="1"/>
  <c r="N211" i="1"/>
  <c r="O211" i="1"/>
  <c r="P211" i="1"/>
  <c r="Q211" i="1"/>
  <c r="R211" i="1"/>
  <c r="S211" i="1"/>
  <c r="T211" i="1"/>
  <c r="U211" i="1"/>
  <c r="J211" i="1"/>
  <c r="K210" i="1"/>
  <c r="L210" i="1"/>
  <c r="M210" i="1"/>
  <c r="N210" i="1"/>
  <c r="O210" i="1"/>
  <c r="P210" i="1"/>
  <c r="Q210" i="1"/>
  <c r="R210" i="1"/>
  <c r="S210" i="1"/>
  <c r="T210" i="1"/>
  <c r="U210" i="1"/>
  <c r="J210" i="1"/>
  <c r="K209" i="1"/>
  <c r="L209" i="1"/>
  <c r="M209" i="1"/>
  <c r="N209" i="1"/>
  <c r="O209" i="1"/>
  <c r="P209" i="1"/>
  <c r="Q209" i="1"/>
  <c r="R209" i="1"/>
  <c r="S209" i="1"/>
  <c r="T209" i="1"/>
  <c r="U209" i="1"/>
  <c r="J209" i="1"/>
  <c r="K208" i="1"/>
  <c r="L208" i="1"/>
  <c r="M208" i="1"/>
  <c r="N208" i="1"/>
  <c r="O208" i="1"/>
  <c r="P208" i="1"/>
  <c r="Q208" i="1"/>
  <c r="R208" i="1"/>
  <c r="S208" i="1"/>
  <c r="T208" i="1"/>
  <c r="U208" i="1"/>
  <c r="J208" i="1"/>
  <c r="K205" i="1"/>
  <c r="L205" i="1"/>
  <c r="M205" i="1"/>
  <c r="N205" i="1"/>
  <c r="O205" i="1"/>
  <c r="P205" i="1"/>
  <c r="Q205" i="1"/>
  <c r="R205" i="1"/>
  <c r="S205" i="1"/>
  <c r="T205" i="1"/>
  <c r="U205" i="1"/>
  <c r="J205" i="1"/>
  <c r="K204" i="1"/>
  <c r="L204" i="1"/>
  <c r="M204" i="1"/>
  <c r="N204" i="1"/>
  <c r="O204" i="1"/>
  <c r="P204" i="1"/>
  <c r="Q204" i="1"/>
  <c r="R204" i="1"/>
  <c r="S204" i="1"/>
  <c r="T204" i="1"/>
  <c r="U204" i="1"/>
  <c r="J204" i="1"/>
  <c r="K203" i="1"/>
  <c r="L203" i="1"/>
  <c r="M203" i="1"/>
  <c r="N203" i="1"/>
  <c r="O203" i="1"/>
  <c r="P203" i="1"/>
  <c r="Q203" i="1"/>
  <c r="R203" i="1"/>
  <c r="S203" i="1"/>
  <c r="T203" i="1"/>
  <c r="U203" i="1"/>
  <c r="J203" i="1"/>
  <c r="K202" i="1"/>
  <c r="L202" i="1"/>
  <c r="M202" i="1"/>
  <c r="N202" i="1"/>
  <c r="O202" i="1"/>
  <c r="P202" i="1"/>
  <c r="Q202" i="1"/>
  <c r="R202" i="1"/>
  <c r="S202" i="1"/>
  <c r="T202" i="1"/>
  <c r="U202" i="1"/>
  <c r="J202" i="1"/>
  <c r="K201" i="1"/>
  <c r="L201" i="1"/>
  <c r="M201" i="1"/>
  <c r="N201" i="1"/>
  <c r="O201" i="1"/>
  <c r="P201" i="1"/>
  <c r="Q201" i="1"/>
  <c r="R201" i="1"/>
  <c r="S201" i="1"/>
  <c r="T201" i="1"/>
  <c r="U201" i="1"/>
  <c r="J201" i="1"/>
  <c r="K200" i="1"/>
  <c r="L200" i="1"/>
  <c r="M200" i="1"/>
  <c r="N200" i="1"/>
  <c r="O200" i="1"/>
  <c r="P200" i="1"/>
  <c r="Q200" i="1"/>
  <c r="R200" i="1"/>
  <c r="S200" i="1"/>
  <c r="T200" i="1"/>
  <c r="U200" i="1"/>
  <c r="J200" i="1"/>
  <c r="K199" i="1"/>
  <c r="L199" i="1"/>
  <c r="M199" i="1"/>
  <c r="N199" i="1"/>
  <c r="O199" i="1"/>
  <c r="P199" i="1"/>
  <c r="Q199" i="1"/>
  <c r="R199" i="1"/>
  <c r="S199" i="1"/>
  <c r="T199" i="1"/>
  <c r="U199" i="1"/>
  <c r="J199" i="1"/>
  <c r="K198" i="1"/>
  <c r="L198" i="1"/>
  <c r="M198" i="1"/>
  <c r="N198" i="1"/>
  <c r="O198" i="1"/>
  <c r="P198" i="1"/>
  <c r="Q198" i="1"/>
  <c r="R198" i="1"/>
  <c r="S198" i="1"/>
  <c r="T198" i="1"/>
  <c r="U198" i="1"/>
  <c r="J198" i="1"/>
  <c r="K197" i="1"/>
  <c r="L197" i="1"/>
  <c r="M197" i="1"/>
  <c r="N197" i="1"/>
  <c r="O197" i="1"/>
  <c r="P197" i="1"/>
  <c r="Q197" i="1"/>
  <c r="R197" i="1"/>
  <c r="S197" i="1"/>
  <c r="T197" i="1"/>
  <c r="U197" i="1"/>
  <c r="J197" i="1"/>
  <c r="K196" i="1"/>
  <c r="L196" i="1"/>
  <c r="M196" i="1"/>
  <c r="N196" i="1"/>
  <c r="O196" i="1"/>
  <c r="P196" i="1"/>
  <c r="Q196" i="1"/>
  <c r="R196" i="1"/>
  <c r="S196" i="1"/>
  <c r="T196" i="1"/>
  <c r="U196" i="1"/>
  <c r="J196" i="1"/>
  <c r="K195" i="1"/>
  <c r="L195" i="1"/>
  <c r="M195" i="1"/>
  <c r="N195" i="1"/>
  <c r="O195" i="1"/>
  <c r="P195" i="1"/>
  <c r="Q195" i="1"/>
  <c r="R195" i="1"/>
  <c r="S195" i="1"/>
  <c r="T195" i="1"/>
  <c r="U195" i="1"/>
  <c r="J195" i="1"/>
  <c r="K194" i="1"/>
  <c r="L194" i="1"/>
  <c r="M194" i="1"/>
  <c r="N194" i="1"/>
  <c r="O194" i="1"/>
  <c r="P194" i="1"/>
  <c r="Q194" i="1"/>
  <c r="R194" i="1"/>
  <c r="S194" i="1"/>
  <c r="T194" i="1"/>
  <c r="U194" i="1"/>
  <c r="J194" i="1"/>
  <c r="D77" i="2" l="1"/>
  <c r="E76" i="2" s="1"/>
  <c r="F76" i="2" s="1"/>
  <c r="V195" i="1"/>
  <c r="V196" i="1"/>
  <c r="V197" i="1"/>
  <c r="V198" i="1"/>
  <c r="V199" i="1"/>
  <c r="V200" i="1"/>
  <c r="V201" i="1"/>
  <c r="V202" i="1"/>
  <c r="V203" i="1"/>
  <c r="V204" i="1"/>
  <c r="V205" i="1"/>
  <c r="V208" i="1"/>
  <c r="V209" i="1"/>
  <c r="V210" i="1"/>
  <c r="V211" i="1"/>
  <c r="V212" i="1"/>
  <c r="V213" i="1"/>
  <c r="V214" i="1"/>
  <c r="V215" i="1"/>
  <c r="V216" i="1"/>
  <c r="V217" i="1"/>
  <c r="V220" i="1"/>
  <c r="V221" i="1"/>
  <c r="V218" i="1"/>
  <c r="V219" i="1"/>
  <c r="V194" i="1"/>
  <c r="W222" i="1"/>
  <c r="D75" i="2" l="1"/>
  <c r="D72" i="2"/>
  <c r="D74" i="2"/>
  <c r="D71" i="2"/>
  <c r="D70" i="2"/>
  <c r="D69" i="2"/>
  <c r="W194" i="1"/>
  <c r="K176" i="1"/>
  <c r="L176" i="1"/>
  <c r="M176" i="1"/>
  <c r="N176" i="1"/>
  <c r="O176" i="1"/>
  <c r="P176" i="1"/>
  <c r="Q176" i="1"/>
  <c r="R176" i="1"/>
  <c r="S176" i="1"/>
  <c r="T176" i="1"/>
  <c r="U176" i="1"/>
  <c r="J176" i="1"/>
  <c r="K175" i="1"/>
  <c r="L175" i="1"/>
  <c r="M175" i="1"/>
  <c r="N175" i="1"/>
  <c r="O175" i="1"/>
  <c r="P175" i="1"/>
  <c r="Q175" i="1"/>
  <c r="R175" i="1"/>
  <c r="S175" i="1"/>
  <c r="T175" i="1"/>
  <c r="U175" i="1"/>
  <c r="J175" i="1"/>
  <c r="K174" i="1"/>
  <c r="L174" i="1"/>
  <c r="M174" i="1"/>
  <c r="N174" i="1"/>
  <c r="O174" i="1"/>
  <c r="P174" i="1"/>
  <c r="Q174" i="1"/>
  <c r="R174" i="1"/>
  <c r="S174" i="1"/>
  <c r="T174" i="1"/>
  <c r="U174" i="1"/>
  <c r="J174" i="1"/>
  <c r="K173" i="1"/>
  <c r="L173" i="1"/>
  <c r="M173" i="1"/>
  <c r="N173" i="1"/>
  <c r="R173" i="1"/>
  <c r="S173" i="1"/>
  <c r="T173" i="1"/>
  <c r="U173" i="1"/>
  <c r="J173" i="1"/>
  <c r="O11" i="1"/>
  <c r="P11" i="1"/>
  <c r="Q11" i="1"/>
  <c r="K172" i="1"/>
  <c r="L172" i="1"/>
  <c r="M172" i="1"/>
  <c r="N172" i="1"/>
  <c r="O172" i="1"/>
  <c r="P172" i="1"/>
  <c r="Q172" i="1"/>
  <c r="R172" i="1"/>
  <c r="S172" i="1"/>
  <c r="T172" i="1"/>
  <c r="U172" i="1"/>
  <c r="J172" i="1"/>
  <c r="K171" i="1"/>
  <c r="L171" i="1"/>
  <c r="M171" i="1"/>
  <c r="N171" i="1"/>
  <c r="O171" i="1"/>
  <c r="P171" i="1"/>
  <c r="Q171" i="1"/>
  <c r="R171" i="1"/>
  <c r="S171" i="1"/>
  <c r="T171" i="1"/>
  <c r="U171" i="1"/>
  <c r="J171" i="1"/>
  <c r="K170" i="1"/>
  <c r="L170" i="1"/>
  <c r="M170" i="1"/>
  <c r="N170" i="1"/>
  <c r="O170" i="1"/>
  <c r="P170" i="1"/>
  <c r="Q170" i="1"/>
  <c r="R170" i="1"/>
  <c r="S170" i="1"/>
  <c r="T170" i="1"/>
  <c r="U170" i="1"/>
  <c r="J170" i="1"/>
  <c r="K169" i="1"/>
  <c r="L169" i="1"/>
  <c r="M169" i="1"/>
  <c r="N169" i="1"/>
  <c r="O169" i="1"/>
  <c r="P169" i="1"/>
  <c r="Q169" i="1"/>
  <c r="R169" i="1"/>
  <c r="S169" i="1"/>
  <c r="T169" i="1"/>
  <c r="U169" i="1"/>
  <c r="J169" i="1"/>
  <c r="K168" i="1"/>
  <c r="L168" i="1"/>
  <c r="M168" i="1"/>
  <c r="N168" i="1"/>
  <c r="O168" i="1"/>
  <c r="P168" i="1"/>
  <c r="Q168" i="1"/>
  <c r="R168" i="1"/>
  <c r="S168" i="1"/>
  <c r="T168" i="1"/>
  <c r="U168" i="1"/>
  <c r="J168" i="1"/>
  <c r="K167" i="1"/>
  <c r="L167" i="1"/>
  <c r="M167" i="1"/>
  <c r="N167" i="1"/>
  <c r="O167" i="1"/>
  <c r="P167" i="1"/>
  <c r="Q167" i="1"/>
  <c r="R167" i="1"/>
  <c r="S167" i="1"/>
  <c r="T167" i="1"/>
  <c r="U167" i="1"/>
  <c r="J167" i="1"/>
  <c r="E69" i="2" l="1"/>
  <c r="F69" i="2" s="1"/>
  <c r="P173" i="1"/>
  <c r="P80" i="1"/>
  <c r="O173" i="1"/>
  <c r="O80" i="1"/>
  <c r="Q173" i="1"/>
  <c r="Q80" i="1"/>
  <c r="V169" i="1"/>
  <c r="V175" i="1"/>
  <c r="V167" i="1"/>
  <c r="V171" i="1"/>
  <c r="D54" i="2" s="1"/>
  <c r="V172" i="1"/>
  <c r="D50" i="2" s="1"/>
  <c r="V174" i="1"/>
  <c r="V168" i="1"/>
  <c r="V176" i="1"/>
  <c r="D53" i="2" s="1"/>
  <c r="V170" i="1"/>
  <c r="D55" i="2" l="1"/>
  <c r="D51" i="2"/>
  <c r="V173" i="1"/>
  <c r="V80" i="1"/>
  <c r="W167" i="1" l="1"/>
  <c r="D52" i="2"/>
  <c r="E50" i="2" s="1"/>
  <c r="F50" i="2" s="1"/>
  <c r="W42" i="1"/>
  <c r="Y42" i="1" s="1"/>
  <c r="D19" i="2"/>
  <c r="E14" i="2" s="1"/>
  <c r="F14" i="2" s="1"/>
  <c r="N25" i="1"/>
  <c r="M26" i="1"/>
  <c r="L27" i="1"/>
  <c r="T28" i="1"/>
  <c r="L29" i="1"/>
  <c r="U30" i="1"/>
  <c r="O31" i="1"/>
  <c r="N32" i="1"/>
  <c r="M33" i="1"/>
  <c r="L34" i="1"/>
  <c r="K35" i="1"/>
  <c r="O36" i="1"/>
  <c r="U37" i="1"/>
  <c r="M38" i="1"/>
  <c r="S39" i="1"/>
  <c r="R40" i="1"/>
  <c r="L41" i="1"/>
  <c r="J24" i="1"/>
  <c r="U24" i="1" l="1"/>
  <c r="T29" i="1"/>
  <c r="S36" i="1"/>
  <c r="Q29" i="1"/>
  <c r="N29" i="1"/>
  <c r="T30" i="1"/>
  <c r="R36" i="1"/>
  <c r="J29" i="1"/>
  <c r="P36" i="1"/>
  <c r="M29" i="1"/>
  <c r="J30" i="1"/>
  <c r="U41" i="1"/>
  <c r="S29" i="1"/>
  <c r="J41" i="1"/>
  <c r="S41" i="1"/>
  <c r="U29" i="1"/>
  <c r="P41" i="1"/>
  <c r="Q38" i="1"/>
  <c r="K29" i="1"/>
  <c r="Q41" i="1"/>
  <c r="S38" i="1"/>
  <c r="M25" i="1"/>
  <c r="L25" i="1"/>
  <c r="S30" i="1"/>
  <c r="N41" i="1"/>
  <c r="S27" i="1"/>
  <c r="K25" i="1"/>
  <c r="R31" i="1"/>
  <c r="M41" i="1"/>
  <c r="J27" i="1"/>
  <c r="T27" i="1"/>
  <c r="U36" i="1"/>
  <c r="K41" i="1"/>
  <c r="P38" i="1"/>
  <c r="U26" i="1"/>
  <c r="N38" i="1"/>
  <c r="J36" i="1"/>
  <c r="T26" i="1"/>
  <c r="U28" i="1"/>
  <c r="N36" i="1"/>
  <c r="L38" i="1"/>
  <c r="T24" i="1"/>
  <c r="J38" i="1"/>
  <c r="S26" i="1"/>
  <c r="S28" i="1"/>
  <c r="R30" i="1"/>
  <c r="M36" i="1"/>
  <c r="K38" i="1"/>
  <c r="S24" i="1"/>
  <c r="J39" i="1"/>
  <c r="Q26" i="1"/>
  <c r="Q30" i="1"/>
  <c r="L36" i="1"/>
  <c r="T39" i="1"/>
  <c r="J28" i="1"/>
  <c r="P27" i="1"/>
  <c r="K27" i="1"/>
  <c r="R24" i="1"/>
  <c r="J40" i="1"/>
  <c r="P26" i="1"/>
  <c r="P30" i="1"/>
  <c r="K36" i="1"/>
  <c r="K39" i="1"/>
  <c r="Q24" i="1"/>
  <c r="N26" i="1"/>
  <c r="M30" i="1"/>
  <c r="M37" i="1"/>
  <c r="N24" i="1"/>
  <c r="U25" i="1"/>
  <c r="L26" i="1"/>
  <c r="R29" i="1"/>
  <c r="S31" i="1"/>
  <c r="L37" i="1"/>
  <c r="T41" i="1"/>
  <c r="K24" i="1"/>
  <c r="R25" i="1"/>
  <c r="K26" i="1"/>
  <c r="U38" i="1"/>
  <c r="J26" i="1"/>
  <c r="Q25" i="1"/>
  <c r="U27" i="1"/>
  <c r="P29" i="1"/>
  <c r="P31" i="1"/>
  <c r="T38" i="1"/>
  <c r="R41" i="1"/>
  <c r="R28" i="1"/>
  <c r="P24" i="1"/>
  <c r="J31" i="1"/>
  <c r="T25" i="1"/>
  <c r="R27" i="1"/>
  <c r="Q28" i="1"/>
  <c r="O30" i="1"/>
  <c r="N31" i="1"/>
  <c r="M32" i="1"/>
  <c r="L33" i="1"/>
  <c r="K34" i="1"/>
  <c r="T37" i="1"/>
  <c r="R39" i="1"/>
  <c r="Q40" i="1"/>
  <c r="O24" i="1"/>
  <c r="J32" i="1"/>
  <c r="S25" i="1"/>
  <c r="R26" i="1"/>
  <c r="Q27" i="1"/>
  <c r="P28" i="1"/>
  <c r="O29" i="1"/>
  <c r="N30" i="1"/>
  <c r="M31" i="1"/>
  <c r="L32" i="1"/>
  <c r="K33" i="1"/>
  <c r="U35" i="1"/>
  <c r="T36" i="1"/>
  <c r="S37" i="1"/>
  <c r="R38" i="1"/>
  <c r="Q39" i="1"/>
  <c r="P40" i="1"/>
  <c r="O41" i="1"/>
  <c r="O28" i="1"/>
  <c r="L31" i="1"/>
  <c r="U34" i="1"/>
  <c r="T35" i="1"/>
  <c r="R37" i="1"/>
  <c r="P39" i="1"/>
  <c r="O40" i="1"/>
  <c r="K32" i="1"/>
  <c r="M24" i="1"/>
  <c r="J34" i="1"/>
  <c r="O27" i="1"/>
  <c r="N28" i="1"/>
  <c r="L30" i="1"/>
  <c r="K31" i="1"/>
  <c r="U33" i="1"/>
  <c r="T34" i="1"/>
  <c r="S35" i="1"/>
  <c r="Q37" i="1"/>
  <c r="O39" i="1"/>
  <c r="N40" i="1"/>
  <c r="L24" i="1"/>
  <c r="J35" i="1"/>
  <c r="P25" i="1"/>
  <c r="O26" i="1"/>
  <c r="N27" i="1"/>
  <c r="M28" i="1"/>
  <c r="K30" i="1"/>
  <c r="U32" i="1"/>
  <c r="T33" i="1"/>
  <c r="S34" i="1"/>
  <c r="R35" i="1"/>
  <c r="Q36" i="1"/>
  <c r="P37" i="1"/>
  <c r="O38" i="1"/>
  <c r="N39" i="1"/>
  <c r="M40" i="1"/>
  <c r="J33" i="1"/>
  <c r="O25" i="1"/>
  <c r="Q35" i="1"/>
  <c r="M39" i="1"/>
  <c r="M27" i="1"/>
  <c r="L28" i="1"/>
  <c r="U31" i="1"/>
  <c r="T32" i="1"/>
  <c r="S33" i="1"/>
  <c r="R34" i="1"/>
  <c r="O37" i="1"/>
  <c r="L40" i="1"/>
  <c r="J25" i="1"/>
  <c r="J37" i="1"/>
  <c r="K28" i="1"/>
  <c r="T31" i="1"/>
  <c r="S32" i="1"/>
  <c r="R33" i="1"/>
  <c r="Q34" i="1"/>
  <c r="P35" i="1"/>
  <c r="N37" i="1"/>
  <c r="L39" i="1"/>
  <c r="K40" i="1"/>
  <c r="R32" i="1"/>
  <c r="Q33" i="1"/>
  <c r="P34" i="1"/>
  <c r="O35" i="1"/>
  <c r="Q32" i="1"/>
  <c r="P33" i="1"/>
  <c r="O34" i="1"/>
  <c r="N35" i="1"/>
  <c r="U40" i="1"/>
  <c r="Q31" i="1"/>
  <c r="P32" i="1"/>
  <c r="O33" i="1"/>
  <c r="N34" i="1"/>
  <c r="M35" i="1"/>
  <c r="K37" i="1"/>
  <c r="U39" i="1"/>
  <c r="T40" i="1"/>
  <c r="O32" i="1"/>
  <c r="N33" i="1"/>
  <c r="M34" i="1"/>
  <c r="L35" i="1"/>
  <c r="S40" i="1"/>
  <c r="K87" i="1"/>
  <c r="L87" i="1"/>
  <c r="M87" i="1"/>
  <c r="N87" i="1"/>
  <c r="O87" i="1"/>
  <c r="P87" i="1"/>
  <c r="Q87" i="1"/>
  <c r="R87" i="1"/>
  <c r="S87" i="1"/>
  <c r="T87" i="1"/>
  <c r="U87" i="1"/>
  <c r="J87" i="1"/>
  <c r="K86" i="1"/>
  <c r="L86" i="1"/>
  <c r="M86" i="1"/>
  <c r="N86" i="1"/>
  <c r="O86" i="1"/>
  <c r="P86" i="1"/>
  <c r="Q86" i="1"/>
  <c r="R86" i="1"/>
  <c r="S86" i="1"/>
  <c r="T86" i="1"/>
  <c r="U86" i="1"/>
  <c r="J86" i="1"/>
  <c r="K85" i="1"/>
  <c r="L85" i="1"/>
  <c r="M85" i="1"/>
  <c r="N85" i="1"/>
  <c r="O85" i="1"/>
  <c r="P85" i="1"/>
  <c r="Q85" i="1"/>
  <c r="R85" i="1"/>
  <c r="S85" i="1"/>
  <c r="T85" i="1"/>
  <c r="U85" i="1"/>
  <c r="J85" i="1"/>
  <c r="V29" i="1" l="1"/>
  <c r="V39" i="1"/>
  <c r="V30" i="1"/>
  <c r="V28" i="1"/>
  <c r="V37" i="1"/>
  <c r="V26" i="1"/>
  <c r="V41" i="1"/>
  <c r="D11" i="2" s="1"/>
  <c r="V85" i="1"/>
  <c r="D21" i="2" s="1"/>
  <c r="V86" i="1"/>
  <c r="D20" i="2" s="1"/>
  <c r="V24" i="1"/>
  <c r="V38" i="1"/>
  <c r="V40" i="1"/>
  <c r="V36" i="1"/>
  <c r="V87" i="1"/>
  <c r="D22" i="2" s="1"/>
  <c r="V27" i="1"/>
  <c r="V25" i="1"/>
  <c r="V33" i="1"/>
  <c r="V35" i="1"/>
  <c r="V34" i="1"/>
  <c r="V32" i="1"/>
  <c r="V31" i="1"/>
  <c r="U92" i="1"/>
  <c r="U93" i="1"/>
  <c r="K111" i="1"/>
  <c r="K115" i="1"/>
  <c r="K118" i="1"/>
  <c r="K121" i="1"/>
  <c r="K123" i="1"/>
  <c r="K124" i="1"/>
  <c r="K128" i="1"/>
  <c r="K129" i="1"/>
  <c r="K130" i="1"/>
  <c r="K134" i="1"/>
  <c r="P155" i="1"/>
  <c r="P154" i="1"/>
  <c r="P153" i="1"/>
  <c r="P152" i="1"/>
  <c r="P151" i="1"/>
  <c r="P150" i="1"/>
  <c r="E20" i="2" l="1"/>
  <c r="F20" i="2" s="1"/>
  <c r="D13" i="2"/>
  <c r="D12" i="2"/>
  <c r="D9" i="2"/>
  <c r="D10" i="2"/>
  <c r="D8" i="2"/>
  <c r="J134" i="1"/>
  <c r="Q92" i="1"/>
  <c r="O129" i="1"/>
  <c r="U134" i="1"/>
  <c r="O134" i="1"/>
  <c r="T111" i="1"/>
  <c r="O111" i="1"/>
  <c r="J111" i="1"/>
  <c r="P115" i="1"/>
  <c r="N128" i="1"/>
  <c r="N92" i="1"/>
  <c r="O115" i="1"/>
  <c r="J92" i="1"/>
  <c r="U128" i="1"/>
  <c r="W24" i="1"/>
  <c r="W85" i="1"/>
  <c r="O130" i="1"/>
  <c r="U118" i="1"/>
  <c r="N155" i="1"/>
  <c r="O118" i="1"/>
  <c r="K92" i="1"/>
  <c r="N118" i="1"/>
  <c r="M155" i="1"/>
  <c r="M118" i="1"/>
  <c r="P92" i="1"/>
  <c r="J128" i="1"/>
  <c r="T92" i="1"/>
  <c r="O128" i="1"/>
  <c r="N111" i="1"/>
  <c r="J123" i="1"/>
  <c r="J118" i="1"/>
  <c r="T123" i="1"/>
  <c r="N123" i="1"/>
  <c r="J130" i="1"/>
  <c r="S118" i="1"/>
  <c r="U130" i="1"/>
  <c r="O124" i="1"/>
  <c r="T118" i="1"/>
  <c r="J124" i="1"/>
  <c r="R118" i="1"/>
  <c r="T130" i="1"/>
  <c r="O153" i="1"/>
  <c r="S93" i="1"/>
  <c r="P118" i="1"/>
  <c r="P130" i="1"/>
  <c r="O155" i="1"/>
  <c r="N134" i="1"/>
  <c r="J121" i="1"/>
  <c r="O150" i="1"/>
  <c r="N115" i="1"/>
  <c r="U121" i="1"/>
  <c r="N150" i="1"/>
  <c r="U111" i="1"/>
  <c r="M115" i="1"/>
  <c r="T121" i="1"/>
  <c r="U123" i="1"/>
  <c r="M150" i="1"/>
  <c r="L155" i="1"/>
  <c r="S121" i="1"/>
  <c r="L150" i="1"/>
  <c r="S111" i="1"/>
  <c r="P121" i="1"/>
  <c r="S130" i="1"/>
  <c r="O123" i="1"/>
  <c r="K150" i="1"/>
  <c r="Q150" i="1"/>
  <c r="M93" i="1"/>
  <c r="J115" i="1"/>
  <c r="M121" i="1"/>
  <c r="N130" i="1"/>
  <c r="N153" i="1"/>
  <c r="O152" i="1"/>
  <c r="N121" i="1"/>
  <c r="U115" i="1"/>
  <c r="M130" i="1"/>
  <c r="J150" i="1"/>
  <c r="O154" i="1"/>
  <c r="O121" i="1"/>
  <c r="T115" i="1"/>
  <c r="T150" i="1"/>
  <c r="N154" i="1"/>
  <c r="S115" i="1"/>
  <c r="R150" i="1"/>
  <c r="M154" i="1"/>
  <c r="J93" i="1"/>
  <c r="U129" i="1"/>
  <c r="U124" i="1"/>
  <c r="T129" i="1"/>
  <c r="T124" i="1"/>
  <c r="K93" i="1"/>
  <c r="S128" i="1"/>
  <c r="S129" i="1"/>
  <c r="S134" i="1"/>
  <c r="S124" i="1"/>
  <c r="L92" i="1"/>
  <c r="R92" i="1"/>
  <c r="R111" i="1"/>
  <c r="R115" i="1"/>
  <c r="R121" i="1"/>
  <c r="R128" i="1"/>
  <c r="R129" i="1"/>
  <c r="R130" i="1"/>
  <c r="R134" i="1"/>
  <c r="R123" i="1"/>
  <c r="R124" i="1"/>
  <c r="J129" i="1"/>
  <c r="P93" i="1"/>
  <c r="T128" i="1"/>
  <c r="T134" i="1"/>
  <c r="Q93" i="1"/>
  <c r="S123" i="1"/>
  <c r="L93" i="1"/>
  <c r="R93" i="1"/>
  <c r="Q111" i="1"/>
  <c r="Q115" i="1"/>
  <c r="Q118" i="1"/>
  <c r="Q121" i="1"/>
  <c r="Q128" i="1"/>
  <c r="Q129" i="1"/>
  <c r="Q130" i="1"/>
  <c r="Q134" i="1"/>
  <c r="Q123" i="1"/>
  <c r="Q124" i="1"/>
  <c r="M92" i="1"/>
  <c r="S92" i="1"/>
  <c r="P111" i="1"/>
  <c r="P128" i="1"/>
  <c r="P129" i="1"/>
  <c r="P134" i="1"/>
  <c r="P123" i="1"/>
  <c r="P124" i="1"/>
  <c r="T93" i="1"/>
  <c r="M111" i="1"/>
  <c r="M128" i="1"/>
  <c r="M123" i="1"/>
  <c r="O92" i="1"/>
  <c r="L111" i="1"/>
  <c r="L115" i="1"/>
  <c r="L118" i="1"/>
  <c r="L121" i="1"/>
  <c r="L128" i="1"/>
  <c r="L129" i="1"/>
  <c r="L130" i="1"/>
  <c r="L134" i="1"/>
  <c r="L123" i="1"/>
  <c r="L124" i="1"/>
  <c r="N129" i="1"/>
  <c r="N124" i="1"/>
  <c r="N93" i="1"/>
  <c r="M129" i="1"/>
  <c r="M134" i="1"/>
  <c r="M124" i="1"/>
  <c r="O93" i="1"/>
  <c r="O151" i="1"/>
  <c r="M152" i="1"/>
  <c r="L151" i="1"/>
  <c r="L153" i="1"/>
  <c r="K152" i="1"/>
  <c r="K155" i="1"/>
  <c r="J151" i="1"/>
  <c r="J152" i="1"/>
  <c r="J153" i="1"/>
  <c r="J154" i="1"/>
  <c r="J155" i="1"/>
  <c r="U150" i="1"/>
  <c r="U151" i="1"/>
  <c r="U152" i="1"/>
  <c r="U153" i="1"/>
  <c r="U154" i="1"/>
  <c r="U155" i="1"/>
  <c r="N151" i="1"/>
  <c r="N152" i="1"/>
  <c r="M151" i="1"/>
  <c r="M153" i="1"/>
  <c r="L152" i="1"/>
  <c r="L154" i="1"/>
  <c r="K151" i="1"/>
  <c r="K153" i="1"/>
  <c r="K154" i="1"/>
  <c r="T151" i="1"/>
  <c r="T152" i="1"/>
  <c r="T153" i="1"/>
  <c r="T154" i="1"/>
  <c r="T155" i="1"/>
  <c r="S150" i="1"/>
  <c r="S151" i="1"/>
  <c r="S152" i="1"/>
  <c r="S153" i="1"/>
  <c r="S154" i="1"/>
  <c r="S155" i="1"/>
  <c r="R151" i="1"/>
  <c r="R152" i="1"/>
  <c r="R153" i="1"/>
  <c r="R154" i="1"/>
  <c r="R155" i="1"/>
  <c r="Q151" i="1"/>
  <c r="Q152" i="1"/>
  <c r="Q153" i="1"/>
  <c r="Q154" i="1"/>
  <c r="Q155" i="1"/>
  <c r="P89" i="1"/>
  <c r="K90" i="1"/>
  <c r="O91" i="1"/>
  <c r="P94" i="1"/>
  <c r="T95" i="1"/>
  <c r="O96" i="1"/>
  <c r="S97" i="1"/>
  <c r="Q100" i="1"/>
  <c r="P101" i="1"/>
  <c r="K102" i="1"/>
  <c r="O103" i="1"/>
  <c r="Q104" i="1"/>
  <c r="N105" i="1"/>
  <c r="P106" i="1"/>
  <c r="T107" i="1"/>
  <c r="O108" i="1"/>
  <c r="S109" i="1"/>
  <c r="Q112" i="1"/>
  <c r="P113" i="1"/>
  <c r="K114" i="1"/>
  <c r="Q116" i="1"/>
  <c r="N117" i="1"/>
  <c r="T119" i="1"/>
  <c r="O120" i="1"/>
  <c r="P125" i="1"/>
  <c r="K126" i="1"/>
  <c r="O127" i="1"/>
  <c r="T131" i="1"/>
  <c r="O132" i="1"/>
  <c r="S133" i="1"/>
  <c r="M88" i="1"/>
  <c r="U89" i="1"/>
  <c r="U90" i="1"/>
  <c r="U91" i="1"/>
  <c r="U94" i="1"/>
  <c r="U95" i="1"/>
  <c r="U96" i="1"/>
  <c r="U97" i="1"/>
  <c r="U98" i="1"/>
  <c r="U99" i="1"/>
  <c r="U100" i="1"/>
  <c r="U101" i="1"/>
  <c r="U102" i="1"/>
  <c r="U103" i="1"/>
  <c r="U104" i="1"/>
  <c r="U105" i="1"/>
  <c r="U106" i="1"/>
  <c r="U107" i="1"/>
  <c r="U108" i="1"/>
  <c r="U109" i="1"/>
  <c r="U110" i="1"/>
  <c r="U112" i="1"/>
  <c r="U113" i="1"/>
  <c r="U114" i="1"/>
  <c r="U116" i="1"/>
  <c r="U117" i="1"/>
  <c r="U119" i="1"/>
  <c r="U120" i="1"/>
  <c r="U122" i="1"/>
  <c r="U125" i="1"/>
  <c r="U126" i="1"/>
  <c r="U127" i="1"/>
  <c r="U131" i="1"/>
  <c r="U132" i="1"/>
  <c r="U133" i="1"/>
  <c r="U88" i="1"/>
  <c r="T90" i="1"/>
  <c r="T91" i="1"/>
  <c r="T94" i="1"/>
  <c r="T96" i="1"/>
  <c r="T97" i="1"/>
  <c r="T98" i="1"/>
  <c r="T99" i="1"/>
  <c r="T102" i="1"/>
  <c r="T103" i="1"/>
  <c r="T104" i="1"/>
  <c r="T105" i="1"/>
  <c r="T106" i="1"/>
  <c r="T108" i="1"/>
  <c r="T109" i="1"/>
  <c r="T110" i="1"/>
  <c r="T114" i="1"/>
  <c r="T116" i="1"/>
  <c r="T117" i="1"/>
  <c r="T120" i="1"/>
  <c r="T122" i="1"/>
  <c r="T126" i="1"/>
  <c r="T127" i="1"/>
  <c r="T132" i="1"/>
  <c r="T133" i="1"/>
  <c r="S91" i="1"/>
  <c r="S94" i="1"/>
  <c r="S95" i="1"/>
  <c r="S96" i="1"/>
  <c r="S98" i="1"/>
  <c r="S99" i="1"/>
  <c r="S100" i="1"/>
  <c r="S103" i="1"/>
  <c r="S104" i="1"/>
  <c r="S105" i="1"/>
  <c r="S106" i="1"/>
  <c r="S107" i="1"/>
  <c r="S108" i="1"/>
  <c r="S110" i="1"/>
  <c r="S112" i="1"/>
  <c r="S116" i="1"/>
  <c r="S117" i="1"/>
  <c r="S119" i="1"/>
  <c r="S120" i="1"/>
  <c r="S122" i="1"/>
  <c r="S131" i="1"/>
  <c r="S132" i="1"/>
  <c r="R89" i="1"/>
  <c r="R90" i="1"/>
  <c r="R94" i="1"/>
  <c r="R95" i="1"/>
  <c r="R96" i="1"/>
  <c r="R97" i="1"/>
  <c r="R98" i="1"/>
  <c r="R99" i="1"/>
  <c r="R100" i="1"/>
  <c r="R101" i="1"/>
  <c r="R102" i="1"/>
  <c r="R105" i="1"/>
  <c r="R106" i="1"/>
  <c r="R107" i="1"/>
  <c r="R108" i="1"/>
  <c r="R109" i="1"/>
  <c r="R110" i="1"/>
  <c r="R112" i="1"/>
  <c r="R113" i="1"/>
  <c r="R114" i="1"/>
  <c r="R119" i="1"/>
  <c r="R120" i="1"/>
  <c r="R122" i="1"/>
  <c r="R125" i="1"/>
  <c r="R126" i="1"/>
  <c r="R131" i="1"/>
  <c r="R132" i="1"/>
  <c r="R133" i="1"/>
  <c r="R88" i="1"/>
  <c r="Q89" i="1"/>
  <c r="Q90" i="1"/>
  <c r="Q91" i="1"/>
  <c r="Q94" i="1"/>
  <c r="Q95" i="1"/>
  <c r="Q96" i="1"/>
  <c r="Q97" i="1"/>
  <c r="Q98" i="1"/>
  <c r="Q99" i="1"/>
  <c r="Q101" i="1"/>
  <c r="Q102" i="1"/>
  <c r="Q103" i="1"/>
  <c r="Q106" i="1"/>
  <c r="Q107" i="1"/>
  <c r="Q108" i="1"/>
  <c r="Q109" i="1"/>
  <c r="Q110" i="1"/>
  <c r="Q113" i="1"/>
  <c r="Q114" i="1"/>
  <c r="Q119" i="1"/>
  <c r="Q120" i="1"/>
  <c r="Q122" i="1"/>
  <c r="Q125" i="1"/>
  <c r="Q126" i="1"/>
  <c r="Q127" i="1"/>
  <c r="Q131" i="1"/>
  <c r="Q132" i="1"/>
  <c r="Q133" i="1"/>
  <c r="Q88" i="1"/>
  <c r="P90" i="1"/>
  <c r="P91" i="1"/>
  <c r="P95" i="1"/>
  <c r="P96" i="1"/>
  <c r="P97" i="1"/>
  <c r="P98" i="1"/>
  <c r="P99" i="1"/>
  <c r="P100" i="1"/>
  <c r="P102" i="1"/>
  <c r="P103" i="1"/>
  <c r="P104" i="1"/>
  <c r="P107" i="1"/>
  <c r="P108" i="1"/>
  <c r="P109" i="1"/>
  <c r="P110" i="1"/>
  <c r="P112" i="1"/>
  <c r="P114" i="1"/>
  <c r="P116" i="1"/>
  <c r="P119" i="1"/>
  <c r="P120" i="1"/>
  <c r="P122" i="1"/>
  <c r="P126" i="1"/>
  <c r="P127" i="1"/>
  <c r="P131" i="1"/>
  <c r="P132" i="1"/>
  <c r="P133" i="1"/>
  <c r="O89" i="1"/>
  <c r="O90" i="1"/>
  <c r="O94" i="1"/>
  <c r="O97" i="1"/>
  <c r="O98" i="1"/>
  <c r="O99" i="1"/>
  <c r="O100" i="1"/>
  <c r="O101" i="1"/>
  <c r="O102" i="1"/>
  <c r="O104" i="1"/>
  <c r="O105" i="1"/>
  <c r="O106" i="1"/>
  <c r="O109" i="1"/>
  <c r="O110" i="1"/>
  <c r="O112" i="1"/>
  <c r="O113" i="1"/>
  <c r="O114" i="1"/>
  <c r="O116" i="1"/>
  <c r="O117" i="1"/>
  <c r="O122" i="1"/>
  <c r="O125" i="1"/>
  <c r="O126" i="1"/>
  <c r="O133" i="1"/>
  <c r="N89" i="1"/>
  <c r="N90" i="1"/>
  <c r="N91" i="1"/>
  <c r="N94" i="1"/>
  <c r="N95" i="1"/>
  <c r="N96" i="1"/>
  <c r="N98" i="1"/>
  <c r="N99" i="1"/>
  <c r="N100" i="1"/>
  <c r="N101" i="1"/>
  <c r="N102" i="1"/>
  <c r="N103" i="1"/>
  <c r="N104" i="1"/>
  <c r="N106" i="1"/>
  <c r="N107" i="1"/>
  <c r="N108" i="1"/>
  <c r="N110" i="1"/>
  <c r="N112" i="1"/>
  <c r="N113" i="1"/>
  <c r="N114" i="1"/>
  <c r="N116" i="1"/>
  <c r="N119" i="1"/>
  <c r="N120" i="1"/>
  <c r="N122" i="1"/>
  <c r="N125" i="1"/>
  <c r="N126" i="1"/>
  <c r="N127" i="1"/>
  <c r="N131" i="1"/>
  <c r="N132" i="1"/>
  <c r="M89" i="1"/>
  <c r="M90" i="1"/>
  <c r="M91" i="1"/>
  <c r="M94" i="1"/>
  <c r="M95" i="1"/>
  <c r="M96" i="1"/>
  <c r="M97" i="1"/>
  <c r="M98" i="1"/>
  <c r="M99" i="1"/>
  <c r="M101" i="1"/>
  <c r="M102" i="1"/>
  <c r="M103" i="1"/>
  <c r="M104" i="1"/>
  <c r="M105" i="1"/>
  <c r="M106" i="1"/>
  <c r="M107" i="1"/>
  <c r="M108" i="1"/>
  <c r="M109" i="1"/>
  <c r="M110" i="1"/>
  <c r="M113" i="1"/>
  <c r="M114" i="1"/>
  <c r="M116" i="1"/>
  <c r="M117" i="1"/>
  <c r="M119" i="1"/>
  <c r="M120" i="1"/>
  <c r="M122" i="1"/>
  <c r="M125" i="1"/>
  <c r="M126" i="1"/>
  <c r="M127" i="1"/>
  <c r="M131" i="1"/>
  <c r="M132" i="1"/>
  <c r="M133" i="1"/>
  <c r="L90" i="1"/>
  <c r="L91" i="1"/>
  <c r="L94" i="1"/>
  <c r="L95" i="1"/>
  <c r="L96" i="1"/>
  <c r="L97" i="1"/>
  <c r="L98" i="1"/>
  <c r="L99" i="1"/>
  <c r="L102" i="1"/>
  <c r="L103" i="1"/>
  <c r="L104" i="1"/>
  <c r="L105" i="1"/>
  <c r="L106" i="1"/>
  <c r="L107" i="1"/>
  <c r="L108" i="1"/>
  <c r="L109" i="1"/>
  <c r="L110" i="1"/>
  <c r="L114" i="1"/>
  <c r="L116" i="1"/>
  <c r="L117" i="1"/>
  <c r="L119" i="1"/>
  <c r="L120" i="1"/>
  <c r="L122" i="1"/>
  <c r="L126" i="1"/>
  <c r="L127" i="1"/>
  <c r="L131" i="1"/>
  <c r="L132" i="1"/>
  <c r="L133" i="1"/>
  <c r="L88" i="1"/>
  <c r="K89" i="1"/>
  <c r="K94" i="1"/>
  <c r="K95" i="1"/>
  <c r="K96" i="1"/>
  <c r="K97" i="1"/>
  <c r="K98" i="1"/>
  <c r="K99" i="1"/>
  <c r="K100" i="1"/>
  <c r="K101" i="1"/>
  <c r="K104" i="1"/>
  <c r="K105" i="1"/>
  <c r="K106" i="1"/>
  <c r="K107" i="1"/>
  <c r="K108" i="1"/>
  <c r="K109" i="1"/>
  <c r="K110" i="1"/>
  <c r="K112" i="1"/>
  <c r="K113" i="1"/>
  <c r="K116" i="1"/>
  <c r="K117" i="1"/>
  <c r="K119" i="1"/>
  <c r="K120" i="1"/>
  <c r="K122" i="1"/>
  <c r="K125" i="1"/>
  <c r="K131" i="1"/>
  <c r="K132" i="1"/>
  <c r="K133" i="1"/>
  <c r="K88" i="1"/>
  <c r="J89" i="1"/>
  <c r="J94" i="1"/>
  <c r="J95" i="1"/>
  <c r="J96" i="1"/>
  <c r="J97" i="1"/>
  <c r="J98" i="1"/>
  <c r="J99" i="1"/>
  <c r="J100" i="1"/>
  <c r="J101" i="1"/>
  <c r="J104" i="1"/>
  <c r="J105" i="1"/>
  <c r="J106" i="1"/>
  <c r="J107" i="1"/>
  <c r="J108" i="1"/>
  <c r="J109" i="1"/>
  <c r="J110" i="1"/>
  <c r="J112" i="1"/>
  <c r="J113" i="1"/>
  <c r="J116" i="1"/>
  <c r="J117" i="1"/>
  <c r="J119" i="1"/>
  <c r="J120" i="1"/>
  <c r="J122" i="1"/>
  <c r="J125" i="1"/>
  <c r="J131" i="1"/>
  <c r="J132" i="1"/>
  <c r="J133" i="1"/>
  <c r="J88" i="1"/>
  <c r="E8" i="2" l="1"/>
  <c r="V130" i="1"/>
  <c r="V123" i="1"/>
  <c r="V134" i="1"/>
  <c r="V118" i="1"/>
  <c r="V115" i="1"/>
  <c r="V92" i="1"/>
  <c r="V129" i="1"/>
  <c r="V128" i="1"/>
  <c r="V121" i="1"/>
  <c r="V155" i="1"/>
  <c r="D39" i="2" s="1"/>
  <c r="V154" i="1"/>
  <c r="D37" i="2" s="1"/>
  <c r="V152" i="1"/>
  <c r="D41" i="2" s="1"/>
  <c r="V111" i="1"/>
  <c r="V153" i="1"/>
  <c r="D40" i="2" s="1"/>
  <c r="V151" i="1"/>
  <c r="V93" i="1"/>
  <c r="V150" i="1"/>
  <c r="V124" i="1"/>
  <c r="V122" i="1"/>
  <c r="V98" i="1"/>
  <c r="V110" i="1"/>
  <c r="V96" i="1"/>
  <c r="V120" i="1"/>
  <c r="V108" i="1"/>
  <c r="V94" i="1"/>
  <c r="V132" i="1"/>
  <c r="V106" i="1"/>
  <c r="V99" i="1"/>
  <c r="R117" i="1"/>
  <c r="T113" i="1"/>
  <c r="T89" i="1"/>
  <c r="J127" i="1"/>
  <c r="J103" i="1"/>
  <c r="J91" i="1"/>
  <c r="K127" i="1"/>
  <c r="K103" i="1"/>
  <c r="K91" i="1"/>
  <c r="L125" i="1"/>
  <c r="L113" i="1"/>
  <c r="L101" i="1"/>
  <c r="L89" i="1"/>
  <c r="M112" i="1"/>
  <c r="M100" i="1"/>
  <c r="Q117" i="1"/>
  <c r="Q105" i="1"/>
  <c r="R116" i="1"/>
  <c r="V116" i="1" s="1"/>
  <c r="R104" i="1"/>
  <c r="V104" i="1" s="1"/>
  <c r="S126" i="1"/>
  <c r="S114" i="1"/>
  <c r="S102" i="1"/>
  <c r="S90" i="1"/>
  <c r="T112" i="1"/>
  <c r="T100" i="1"/>
  <c r="S127" i="1"/>
  <c r="T125" i="1"/>
  <c r="T101" i="1"/>
  <c r="J126" i="1"/>
  <c r="J114" i="1"/>
  <c r="J102" i="1"/>
  <c r="J90" i="1"/>
  <c r="L112" i="1"/>
  <c r="L100" i="1"/>
  <c r="N133" i="1"/>
  <c r="V133" i="1" s="1"/>
  <c r="D25" i="2" s="1"/>
  <c r="N109" i="1"/>
  <c r="V109" i="1" s="1"/>
  <c r="N97" i="1"/>
  <c r="V97" i="1" s="1"/>
  <c r="O131" i="1"/>
  <c r="V131" i="1" s="1"/>
  <c r="O119" i="1"/>
  <c r="V119" i="1" s="1"/>
  <c r="O107" i="1"/>
  <c r="V107" i="1" s="1"/>
  <c r="O95" i="1"/>
  <c r="V95" i="1" s="1"/>
  <c r="P117" i="1"/>
  <c r="P105" i="1"/>
  <c r="R127" i="1"/>
  <c r="R103" i="1"/>
  <c r="R91" i="1"/>
  <c r="S125" i="1"/>
  <c r="S113" i="1"/>
  <c r="S101" i="1"/>
  <c r="S89" i="1"/>
  <c r="T88" i="1"/>
  <c r="S88" i="1"/>
  <c r="N88" i="1"/>
  <c r="P88" i="1"/>
  <c r="O88" i="1"/>
  <c r="W150" i="1" l="1"/>
  <c r="F8" i="2"/>
  <c r="D26" i="2"/>
  <c r="D38" i="2"/>
  <c r="E37" i="2" s="1"/>
  <c r="F37" i="2" s="1"/>
  <c r="V88" i="1"/>
  <c r="V105" i="1"/>
  <c r="V117" i="1"/>
  <c r="V89" i="1"/>
  <c r="V101" i="1"/>
  <c r="V102" i="1"/>
  <c r="V100" i="1"/>
  <c r="V103" i="1"/>
  <c r="V126" i="1"/>
  <c r="V91" i="1"/>
  <c r="V114" i="1"/>
  <c r="V112" i="1"/>
  <c r="V125" i="1"/>
  <c r="V113" i="1"/>
  <c r="V127" i="1"/>
  <c r="D23" i="2" s="1"/>
  <c r="V90" i="1"/>
  <c r="U142" i="1"/>
  <c r="U143" i="1"/>
  <c r="U144" i="1"/>
  <c r="U145" i="1"/>
  <c r="U146" i="1"/>
  <c r="U147" i="1"/>
  <c r="U148" i="1"/>
  <c r="U149" i="1"/>
  <c r="U141" i="1"/>
  <c r="T142" i="1"/>
  <c r="T143" i="1"/>
  <c r="T144" i="1"/>
  <c r="T145" i="1"/>
  <c r="T146" i="1"/>
  <c r="T147" i="1"/>
  <c r="T148" i="1"/>
  <c r="T149" i="1"/>
  <c r="T141" i="1"/>
  <c r="S142" i="1"/>
  <c r="S143" i="1"/>
  <c r="S144" i="1"/>
  <c r="S145" i="1"/>
  <c r="S146" i="1"/>
  <c r="S147" i="1"/>
  <c r="S148" i="1"/>
  <c r="S149" i="1"/>
  <c r="S141" i="1"/>
  <c r="R142" i="1"/>
  <c r="R143" i="1"/>
  <c r="R144" i="1"/>
  <c r="R145" i="1"/>
  <c r="R146" i="1"/>
  <c r="R147" i="1"/>
  <c r="R148" i="1"/>
  <c r="R149" i="1"/>
  <c r="R141" i="1"/>
  <c r="Q142" i="1"/>
  <c r="Q143" i="1"/>
  <c r="Q144" i="1"/>
  <c r="Q145" i="1"/>
  <c r="Q146" i="1"/>
  <c r="Q147" i="1"/>
  <c r="Q148" i="1"/>
  <c r="Q149" i="1"/>
  <c r="Q141" i="1"/>
  <c r="P142" i="1"/>
  <c r="P143" i="1"/>
  <c r="P144" i="1"/>
  <c r="P145" i="1"/>
  <c r="P146" i="1"/>
  <c r="P147" i="1"/>
  <c r="P148" i="1"/>
  <c r="P149" i="1"/>
  <c r="P141" i="1"/>
  <c r="O142" i="1"/>
  <c r="O143" i="1"/>
  <c r="O144" i="1"/>
  <c r="O145" i="1"/>
  <c r="O146" i="1"/>
  <c r="O147" i="1"/>
  <c r="O148" i="1"/>
  <c r="O149" i="1"/>
  <c r="O141" i="1"/>
  <c r="N142" i="1"/>
  <c r="N143" i="1"/>
  <c r="N144" i="1"/>
  <c r="N145" i="1"/>
  <c r="N146" i="1"/>
  <c r="N147" i="1"/>
  <c r="N148" i="1"/>
  <c r="N149" i="1"/>
  <c r="N141" i="1"/>
  <c r="M142" i="1"/>
  <c r="M143" i="1"/>
  <c r="M144" i="1"/>
  <c r="M145" i="1"/>
  <c r="M146" i="1"/>
  <c r="M147" i="1"/>
  <c r="M148" i="1"/>
  <c r="M149" i="1"/>
  <c r="M141" i="1"/>
  <c r="L149" i="1"/>
  <c r="L148" i="1"/>
  <c r="L147" i="1"/>
  <c r="L146" i="1"/>
  <c r="L145" i="1"/>
  <c r="L144" i="1"/>
  <c r="L143" i="1"/>
  <c r="L142" i="1"/>
  <c r="L141" i="1"/>
  <c r="K149" i="1"/>
  <c r="K148" i="1"/>
  <c r="K147" i="1"/>
  <c r="K146" i="1"/>
  <c r="K145" i="1"/>
  <c r="K144" i="1"/>
  <c r="K143" i="1"/>
  <c r="K142" i="1"/>
  <c r="K141" i="1"/>
  <c r="J149" i="1"/>
  <c r="J148" i="1"/>
  <c r="J147" i="1"/>
  <c r="J146" i="1"/>
  <c r="J145" i="1"/>
  <c r="J144" i="1"/>
  <c r="J143" i="1"/>
  <c r="J142" i="1"/>
  <c r="J141" i="1"/>
  <c r="D27" i="2" l="1"/>
  <c r="D24" i="2"/>
  <c r="W88" i="1"/>
  <c r="V145" i="1"/>
  <c r="V149" i="1"/>
  <c r="D32" i="2" s="1"/>
  <c r="V142" i="1"/>
  <c r="V146" i="1"/>
  <c r="D34" i="2" s="1"/>
  <c r="V141" i="1"/>
  <c r="V148" i="1"/>
  <c r="D35" i="2" s="1"/>
  <c r="V143" i="1"/>
  <c r="V144" i="1"/>
  <c r="V147" i="1"/>
  <c r="D36" i="2" s="1"/>
  <c r="E23" i="2" l="1"/>
  <c r="D33" i="2"/>
  <c r="E32" i="2" s="1"/>
  <c r="F32" i="2" s="1"/>
  <c r="W141" i="1"/>
  <c r="F23" i="2" l="1"/>
  <c r="E82" i="2"/>
</calcChain>
</file>

<file path=xl/sharedStrings.xml><?xml version="1.0" encoding="utf-8"?>
<sst xmlns="http://schemas.openxmlformats.org/spreadsheetml/2006/main" count="1243" uniqueCount="507">
  <si>
    <t>SERVICIO DE LIMPIEZA</t>
  </si>
  <si>
    <t>OFICINA Y/O UNIDAD ADMINISTRATIVA</t>
  </si>
  <si>
    <t>MUNICIPIO</t>
  </si>
  <si>
    <t>HORARIO</t>
  </si>
  <si>
    <t>PERSONAL SOLICITADO</t>
  </si>
  <si>
    <t>HORAS POR DIA POR PERSONA</t>
  </si>
  <si>
    <t>HORAS DIARIAS POR TURNO</t>
  </si>
  <si>
    <t>TOTAL DE HORAS POR TURNO</t>
  </si>
  <si>
    <t>DEPENDENCIA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</si>
  <si>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</si>
  <si>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</si>
  <si>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</si>
  <si>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</si>
  <si>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</si>
  <si>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</si>
  <si>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</si>
  <si>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</si>
  <si>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</si>
  <si>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</si>
  <si>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</si>
  <si>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</si>
  <si>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DE HORAS</t>
  </si>
  <si>
    <t>lunes a Viernes</t>
  </si>
  <si>
    <t>Sábado</t>
  </si>
  <si>
    <t>Lunes, Miércoles y Viernes</t>
  </si>
  <si>
    <t>UBICACIÓN</t>
  </si>
  <si>
    <t>Lunes a Domingo</t>
  </si>
  <si>
    <t>Lunes, Martes, Jueves y Viernes</t>
  </si>
  <si>
    <t>PERSONAL</t>
  </si>
  <si>
    <t>03 COORDINACIÓN DE GABINETE</t>
  </si>
  <si>
    <t>04 SECRETARÍA GENERAL DE GOBIERNO</t>
  </si>
  <si>
    <t>05 OFICIALÍA MAYOR DE GOBIERNO</t>
  </si>
  <si>
    <t>06 DIRECCIÓN DE COMNICACIÓN SOCIAL</t>
  </si>
  <si>
    <t>07 SECRETARÍA DE HACIENDA</t>
  </si>
  <si>
    <t>08 SECRETARÍA DE LA HONESTIDAD Y LA FUNCIÓN PÚBLICA</t>
  </si>
  <si>
    <t>09 SECRETARÍA DE PESCA Y ACUACULTURA</t>
  </si>
  <si>
    <t>11 SECRETARÍA DE ECONOMÍA E INNOVACIÓN</t>
  </si>
  <si>
    <t>12 SECRETARÍA DE AGRICULTURA Y DESARROLLO RURAL</t>
  </si>
  <si>
    <t>13 SECRETARÍA DE TURISMO</t>
  </si>
  <si>
    <t>15 SECRETARÍA DE MEDIO AMBIENTE Y DESARROLLO SUSTENTABLE</t>
  </si>
  <si>
    <t>16 SECRETARÍA DE BIENESTAR</t>
  </si>
  <si>
    <t>17 SECRETARIA DEL TRABAJO Y PREVENSIÓN SOCIAL</t>
  </si>
  <si>
    <t>18 DIRECCIÓN DEL REGISTRO PÚBLICO DE LA PROPIEDAD  Y DEL COMERCIO</t>
  </si>
  <si>
    <t>19 SECRETARÍA DE CULTURA</t>
  </si>
  <si>
    <t>20 SECRETARÍA DE INCLUSIÓN SOCIAL E IGUALDAD DE GÉNERO</t>
  </si>
  <si>
    <t>21 SECRETARÍA DE SEGURDAD CIUDADANA</t>
  </si>
  <si>
    <t>29 CONSEJERÍA JURÍDICA</t>
  </si>
  <si>
    <t>DÍAS</t>
  </si>
  <si>
    <t>DIRECCION DE COMUNICACIÓN SOCIAL</t>
  </si>
  <si>
    <t>PODER EJECUTIVO 3 ER PISO MEXICALI</t>
  </si>
  <si>
    <t>MEXICALI</t>
  </si>
  <si>
    <t>PODER EJECUTIVO 3 ER PISO ENSENADA</t>
  </si>
  <si>
    <t>ENSENADA</t>
  </si>
  <si>
    <t>IMOS TIJUANA</t>
  </si>
  <si>
    <t>TIJUANA</t>
  </si>
  <si>
    <t>SECRETARIA DE ECONOMIA</t>
  </si>
  <si>
    <t>CUARTO  PISO EDIFICIO DEL PODER EJECUTIVO</t>
  </si>
  <si>
    <t>Lunes a viernes
7:00 a 15:00</t>
  </si>
  <si>
    <t>CUARTO PISO DEL PODER EJECUTIVO</t>
  </si>
  <si>
    <t xml:space="preserve">OFICINAS "LA PLAZITA" </t>
  </si>
  <si>
    <t xml:space="preserve">BLVD. JUSTO SIERRA #377 LOCAL 35 COLONIA CUAUHTEMOC SUR. </t>
  </si>
  <si>
    <t xml:space="preserve">DIRECCIÓN DE INDUSTRIAS CREATIVAS CENTRO HISTORICO </t>
  </si>
  <si>
    <t>RÍO NUEVO, 21120.</t>
  </si>
  <si>
    <t>Lunes a viernes
8:00 a 12:00</t>
  </si>
  <si>
    <t xml:space="preserve">OFICINA DE ECONOMÍA </t>
  </si>
  <si>
    <t xml:space="preserve">LOCAL 107 AVENIDA MAR DE CORTEZ #614, CENTRO COMERCIAL LA PLAZITA </t>
  </si>
  <si>
    <t xml:space="preserve">CALLE JOSÉ HAROS AGUILAR #2003 LOCAL 7 FRACCIONAMIENTO VILLA TURÍSTICA </t>
  </si>
  <si>
    <t>CONSORCIO</t>
  </si>
  <si>
    <t>CONSORCIO TECNÓLOGICO CARRETERA LIBRE TIJUANA-TECATE KM. 26.5, EL FLORIDO TIJUANA, B.C.</t>
  </si>
  <si>
    <t xml:space="preserve">TIJUANA </t>
  </si>
  <si>
    <t xml:space="preserve">OFICINAS DE ECONOMÍA UBICADAS EN ADMICARGA </t>
  </si>
  <si>
    <t xml:space="preserve">BLVD. DEFENSORES DE BAJA CALIFORNIA # 53 VENUSTIANO CARRANZA Y ELIAS CALLES LA VINITA C.P. 21460 TECATE,B.C. </t>
  </si>
  <si>
    <t>TECATE</t>
  </si>
  <si>
    <t xml:space="preserve">SECRETARIA DE ECONOMIA CENTRO DE GOBIERNO </t>
  </si>
  <si>
    <t>CARRETERA TRANSPENINSULAR ENSENADA - LA PAZ #6500, EX EJIDO CHAPULTEC, 22185.</t>
  </si>
  <si>
    <t xml:space="preserve">ENSENADA </t>
  </si>
  <si>
    <t>11-SECRETARÍA DE ECONOMÍA E INNOVACIÓN</t>
  </si>
  <si>
    <t>06-DIRECCION DE COMUNICACIÓN SOCIAL</t>
  </si>
  <si>
    <t xml:space="preserve">RECAUDACIÓN CENTRAL MEXICALI </t>
  </si>
  <si>
    <t xml:space="preserve">CALZADA INDEPENDENCIA Y AVENIDA DE LOS HÉROES #994, CENTRO CIVICO, 21000. PRIMER PISO DEL EDIFICIO DEL PODER EJECUTIVO. </t>
  </si>
  <si>
    <t xml:space="preserve">DIRECCIÓN DE ADMINISTRACIÓN </t>
  </si>
  <si>
    <t>Lunes a viernes
7:00 a 12:00</t>
  </si>
  <si>
    <t>CENCAFI</t>
  </si>
  <si>
    <t>CALZADA MILTÓN CASTELLANOS #1573, CONJUNTO URBANO CALISS, 21010</t>
  </si>
  <si>
    <t xml:space="preserve">ÁREA OPERATIVA, BAÑOS COMUNES Y DEPARTAMENTO DE NÓMINAS DE LA DIRECCIÓN DE EGRESOS </t>
  </si>
  <si>
    <t xml:space="preserve">OFICINA DE COBRO GONZÁLEZ ORTEGA (PALACO) </t>
  </si>
  <si>
    <t>CALLE 4TA Y CARRETERA A SAN LUIS RIO COLORADO #249,  DELEGACION GONZALEZ ORTEGA MEXICALI.</t>
  </si>
  <si>
    <t>INVERSIÓN PÚBLICA</t>
  </si>
  <si>
    <t>CALZADA INDEPENDENCIA  Y CALLE DEL HOSPITAL, CENTRO CIVICO, 21000</t>
  </si>
  <si>
    <t xml:space="preserve">SUBRECAUDACIÓN AUXILIAR DE RENTAS MEXICALI </t>
  </si>
  <si>
    <t xml:space="preserve">SUBRECAUDACIÓN AUXILIAR DE RENTAS CD. MORELOS </t>
  </si>
  <si>
    <t>AV. MORELOS Y LEYES DE REFORMA # 512, CD. MORELOS, 21960.</t>
  </si>
  <si>
    <t>SUBRECAUDACIÓN AUXILIAR DE RENTAS GUADALUPE VICTORIA</t>
  </si>
  <si>
    <t xml:space="preserve">CALLE 8 CON MIGUEL HIDALGO, DEL SOL, 21720, GUADALUPE VICTORIA </t>
  </si>
  <si>
    <t>SUBRECAUDACIÓN AUXILIAR DE RENTAS SAN FELIPE</t>
  </si>
  <si>
    <t>AV. MAR CARIBE NORTE #182, AMPLIACIÓN SEGUNDA SECCIÓN, 21850. SAN FELIPE</t>
  </si>
  <si>
    <t>ARCHIVO GENERAL (CAIPE)</t>
  </si>
  <si>
    <t>MIMIAHUAPAN #1684, CALAFIA, 21040</t>
  </si>
  <si>
    <t xml:space="preserve">SUBSECRETARÍA DE TECNOLOGÍAS DE INFORMACIÓN Y COMUNICACIONES </t>
  </si>
  <si>
    <t xml:space="preserve">CALZADA INDEPENDENCIA Y AVENIDA DE LOS HÉROES #994, CENTRO CIVICO, 21000. SOTANO DEL EDIFICIO DEL PODER EJECUTIVO. </t>
  </si>
  <si>
    <t xml:space="preserve">OFICINAS DE LA SECRETARÍA DE HACIENDA </t>
  </si>
  <si>
    <t>CUARTO PISO EDIFICIO DEL PODER EJECUTIVO</t>
  </si>
  <si>
    <t xml:space="preserve">PROCURADURÍA FISCAL </t>
  </si>
  <si>
    <t xml:space="preserve">Lunes a viernes
13:00 a 14:00 </t>
  </si>
  <si>
    <t xml:space="preserve">DIRECCIÓN DE SEGUIMIENTO A PARAESTATALES </t>
  </si>
  <si>
    <t xml:space="preserve">CALZADA INDEPENDENCIA Y AVENIDA DE LOS HÉROES #994, CENTRO CIVICO, 21000. SEGUNDO PISO DEL EDIFICIO DEL PODER EJECUTIVO. </t>
  </si>
  <si>
    <t xml:space="preserve">CONTABILIDAD, BAÑOS COMUNES Y SERVICIO ADMINISTRATIVO </t>
  </si>
  <si>
    <t xml:space="preserve">CALZADA INDEPENDENCIA Y AVENIDA DE LOS HÉROES #994, CENTRO CIVICO, 21000. SEGUNDO DEL EDIFICIO DEL PODER EJECUTIVO. </t>
  </si>
  <si>
    <t xml:space="preserve">Lunes a viernes
12:00 a 14:00 </t>
  </si>
  <si>
    <t>DIRECCIÓN DE RECAUDACIONES</t>
  </si>
  <si>
    <t xml:space="preserve">DIRECCIÓN DE AUDITORIA FISCAL </t>
  </si>
  <si>
    <t>UNIDAD DE CUENTA PÚBLICA</t>
  </si>
  <si>
    <t>PLAZA BAJA CALIFORNIA</t>
  </si>
  <si>
    <t xml:space="preserve">DIRECCIÓN DE AUDITORIA INTERNA Y BAÑOS COMUNES </t>
  </si>
  <si>
    <t xml:space="preserve">RECAUDACIÓN DE RENTAS TECATE </t>
  </si>
  <si>
    <t>MISIÓN SAN FRANCISCO S/N</t>
  </si>
  <si>
    <t>RECAUDACIÓN CENTRAL TIJUANA (INCLUYE OFICINA DE CENCAFI)</t>
  </si>
  <si>
    <t xml:space="preserve">CONSORCIO TECNOLÓGICO EN LA CARRETERA LIBRE TIJUANA - TECATE KM 26.5, COLONIA EL FLORIDO </t>
  </si>
  <si>
    <t>Lunes a viernes
11:00 a 17:00</t>
  </si>
  <si>
    <t>PLAZA MONARCAS</t>
  </si>
  <si>
    <t xml:space="preserve">BLVD. MANUEL J. CLOUTHIER #5561, EL LAGO DE LOS BUENOS, C.P. 22550, TIJUANA </t>
  </si>
  <si>
    <t xml:space="preserve">SUBRECAUDACIÓN AUXILIAR VÍA RÁPIDA </t>
  </si>
  <si>
    <t>VÍA RÁPIDA #12651, COLONIA 20 DE NOVIEMBRE, C.P. 22436, TIJUANA</t>
  </si>
  <si>
    <t xml:space="preserve">SUBRECAUDACIÓN AUXILIAR CERRO COLORADO </t>
  </si>
  <si>
    <t xml:space="preserve">BLVD. MANUEL J. CLOUTHIER #19724 COLONIA EL LAGO, C.P. 22210, FRENTE A PLAZA MONARCA. </t>
  </si>
  <si>
    <t>Lunes a viernes
10:00 a 16:00</t>
  </si>
  <si>
    <t xml:space="preserve">PROCURADURÍA FISCAL TIJUANA </t>
  </si>
  <si>
    <t xml:space="preserve"> CALLE RÍO SUCHIATE #10036, REVOLUCIÓN, TIJUANA B.C. 22015</t>
  </si>
  <si>
    <t xml:space="preserve">INVERSIÓN PÚBLICA / CENCAFI </t>
  </si>
  <si>
    <t>CALLE DIEGO RIVERA ESQUINA VIA RAPIDA, ZONA RIO.</t>
  </si>
  <si>
    <t>Martes y viernes
10:00 a 11:00</t>
  </si>
  <si>
    <t>TESORERIA TIJUANA</t>
  </si>
  <si>
    <t>AV. Rio Tijuana y Paseo delos taxistas, infonavit La Mesa</t>
  </si>
  <si>
    <t>SAT BC CONSORCIO</t>
  </si>
  <si>
    <t>CARRETERA LIBRE TIJUANA - TECATE KM 26.5, EL FLORIDO, TIJUANA B.C.</t>
  </si>
  <si>
    <t>Lunes a viernes
6:00 a 14:00</t>
  </si>
  <si>
    <t>Lunes a viernes
13:00 a 18:00</t>
  </si>
  <si>
    <t xml:space="preserve">RECAUDACIÓN ENSENADA </t>
  </si>
  <si>
    <t>CARRETERA TRANSPENINSULAR LA PAZ - ENSENADA # 6500 EX. EJIDO CHAPULTEPEC, C.P. 22785</t>
  </si>
  <si>
    <t xml:space="preserve">MÓDULO DE RECAUDACIÓN MANZANA 8 </t>
  </si>
  <si>
    <t xml:space="preserve">BLVD. LAS DUNAS S/N PLAYA ENSENADA </t>
  </si>
  <si>
    <t xml:space="preserve">COORDINACIÓN DE TECNOLOGÍAS DE INFORMACIÓN Y COMUNICACIONES </t>
  </si>
  <si>
    <t>CENCAFI ENSENADA</t>
  </si>
  <si>
    <t>TRANSPENINSULAR (REFORMA) 0
COLONIA EL CIPRES (GUARNICION MILITAR)</t>
  </si>
  <si>
    <t>Lunes a viernes
12:00 a 15:00</t>
  </si>
  <si>
    <t xml:space="preserve">AUDITORIA FISCAL </t>
  </si>
  <si>
    <t>RECAUDACIÓN DE RENTAS ROSARITO</t>
  </si>
  <si>
    <t>07-SECRETARIA DE HACIENDA</t>
  </si>
  <si>
    <t>SECRETARIA DE AGRICULTURA</t>
  </si>
  <si>
    <t>SADER EJIDO SINALOA</t>
  </si>
  <si>
    <t>CCIIAA EJIDO SINALOA</t>
  </si>
  <si>
    <t>SADER CENTRO DE GOBIERNO</t>
  </si>
  <si>
    <t>SADER, MISION SANTO DOMINGO No.1016</t>
  </si>
  <si>
    <t>CENTRO DE GOBIERNO ENSENADA</t>
  </si>
  <si>
    <t>SADER CENTRO DE GOBIERNO SAN QUINTIN</t>
  </si>
  <si>
    <t>SAN QUINTIN</t>
  </si>
  <si>
    <t>12-SECRETARIA DE AGRICULTURA Y DESARROLLO RURAL</t>
  </si>
  <si>
    <t>Martes y Viernes</t>
  </si>
  <si>
    <t>04-SECRETARÍA GENERAL DE GOBIERNO</t>
  </si>
  <si>
    <t>DIRECCION DE ADMINISTRACION</t>
  </si>
  <si>
    <t>PASAJE SAN MIGUEL  # 1090</t>
  </si>
  <si>
    <t>DIRECCION DE REGISTRO CIVIL</t>
  </si>
  <si>
    <t>PRIMER PISO EDIFICIO DEL PODER EJECUTIVO</t>
  </si>
  <si>
    <t>OFICINA DEL TITULAR</t>
  </si>
  <si>
    <t xml:space="preserve"> 3ER PISO EDIFICIO DEL PODER EJECUTIVO</t>
  </si>
  <si>
    <t>Lunes a viernes
8.00 A  13:00</t>
  </si>
  <si>
    <t>TALLERES GRÁFICOS DEL ESTADO</t>
  </si>
  <si>
    <t>AV. MADERO NO. 1981, COLONIA NUEVA</t>
  </si>
  <si>
    <t xml:space="preserve">DIRECCION DEL ARCHIVO GENERAL DE NOTARIAS </t>
  </si>
  <si>
    <t>AV. VILLA HERMOSA ESQ. NAVOLATO S/N, COL. GUAJARDO</t>
  </si>
  <si>
    <t>DIRECCION DE ANALISIS POLITICO</t>
  </si>
  <si>
    <t>PLAZA BAJA CALIFORNIA LOCAL 5C</t>
  </si>
  <si>
    <t>CARTAS DE ANTECEDENTES PENALES</t>
  </si>
  <si>
    <t>LOCAL 5 Y 6 B PLAZA FIESTA MEXICALI, BAJA CALIFORNIA</t>
  </si>
  <si>
    <t>DIRECCION DEL PERIODICO OFICIAL</t>
  </si>
  <si>
    <t>SOTANO EDIFICIO DEL PODER EJECUTIVO</t>
  </si>
  <si>
    <t>COMISION EJECTUVIA ESTATAL DE ATENCION A VICTIMAS</t>
  </si>
  <si>
    <t xml:space="preserve">AVE. OBREGON #541 COL. CENTRO </t>
  </si>
  <si>
    <t>DELEGACION DE LA SECRETARIA GENERAL DE TECATE</t>
  </si>
  <si>
    <t>MISION SANTO DOMINGO NO 1016 FRANCCIONAMIENTO EL DESCANSO</t>
  </si>
  <si>
    <t xml:space="preserve">Carretera Mexicali Tijuana s/n Colonia Paso del Águila (Centro de Justicia Penal 2do Piso). </t>
  </si>
  <si>
    <t xml:space="preserve">DELEGACION DE LA SECRETARIA GENERAL EN ROSARITO </t>
  </si>
  <si>
    <t>CALLE JOSE HAROS AGUILAR NO 2004, FRACC. VILLA TURISTICA</t>
  </si>
  <si>
    <t>PLAYAS DE ROSARITO</t>
  </si>
  <si>
    <t>Calle José Haros Aguilar No. 2004, Fracc. Villa Turística (Centro de Gobierno, oficinas de la Fiscalía)</t>
  </si>
  <si>
    <t>CENTRO DE LA CULTURA DE  LA LEGALIDAD</t>
  </si>
  <si>
    <t xml:space="preserve"> CALLE PERIMETRAL NO. 7125, ZONA URBANA RIO TIJUANA, 3ERA ETAPA</t>
  </si>
  <si>
    <t>SUBSECRETARIA DE DERECHOS HUMANOS</t>
  </si>
  <si>
    <t>VÍA RÁPIDA OTE. 15320, RIO TIJUANA 3RA ETAPA, 22105 TIJUANA, B.C.</t>
  </si>
  <si>
    <t xml:space="preserve">Av. Manuel Ávila Camacho s/n Praderas del Ciprés, 22785 (oficinas de la Fiscalía edificio A). </t>
  </si>
  <si>
    <t>DELEGACION DE LA SECRETARIA GENERAL DE ENSENADA</t>
  </si>
  <si>
    <t>CARRETERA TRANSPENINSULAR ENSENADA - LA PAZ #6500, EX EJIDO CHAPULTEPEC, 22785, ENSENADA.</t>
  </si>
  <si>
    <t>Av. San Quintín Delegación San Quintín (Centro de Gobierno, Traílla dentro de las instalaciones de la Fiscalía).</t>
  </si>
  <si>
    <t>SECRETARIA DE LA HONESTIDAD DE LA FUNCION PUBLICA</t>
  </si>
  <si>
    <t>PODER EJECUTIVO 4TO PISO</t>
  </si>
  <si>
    <t>DIRECCION DE FISCALIZACION Y COMISION ESTATAL DE AVALUOS</t>
  </si>
  <si>
    <t>CALZADA INDEPENDENCIA Y CALAFIA, CENTRO COMERCIAL CALIFORNAI LOCAL 5 Y 6</t>
  </si>
  <si>
    <t>SECRETARIA DE LA HONESTIDAD Y LA FUNCION PUBLICA</t>
  </si>
  <si>
    <t>BLVD AGUA CALIENTE #21939 FRACIONAMIENTO EL PARAISO</t>
  </si>
  <si>
    <t>CENTRO DE GOBIERNO, ENSENADA</t>
  </si>
  <si>
    <t>08-SECRETARIA DE LA HONESTIDAD Y LA FUNCION PUBLICA</t>
  </si>
  <si>
    <t>Secretaría de Pesca y Acuacultura</t>
  </si>
  <si>
    <t>Carretera Transpeninsular Ensenada-La Paz No. 6500 Ex-Ejido Chapultepec, Ensenada B.C., C.P. 22785</t>
  </si>
  <si>
    <t>Ensenada</t>
  </si>
  <si>
    <t>09-SECRETARÍA DE PESCA Y ACUACULTURA</t>
  </si>
  <si>
    <t>SECRETARIA DE TURISMO- OFICINAS DELEGACION DE MEXICALI.</t>
  </si>
  <si>
    <t>BOULEVARD BENITO JUAREZ Y L.MONTEJANO 1,ESTEBAN CANTU 21260</t>
  </si>
  <si>
    <t xml:space="preserve">SECRETARIA DE TURISMO EN DELEGACION ENSENADA. </t>
  </si>
  <si>
    <t xml:space="preserve">BLVD. LAZARO CARDENAS Y LAS ROCAS 1477, CENTRO BAHÍA ENSENADA, 22800, ENSENADA B.C. </t>
  </si>
  <si>
    <t>SECRETARIA DE TURISMO EN SUBDELEGACION SAN QUINTIN.</t>
  </si>
  <si>
    <t xml:space="preserve">CARRETERATRANSPENINSULAR KM 178.3, COLONIA SANTA FE, SAN QUINTIN, B.C. </t>
  </si>
  <si>
    <t>SECRETARIA DE TURISMO EN ROSARITO.</t>
  </si>
  <si>
    <t>CARRETERA ESCENICA TIJUANA-ENSENADA # 1029, PLAYAS DE ROSARITO (BAJA CENTER)</t>
  </si>
  <si>
    <t>SECRETARIA DE TURISMO EN TECATE</t>
  </si>
  <si>
    <t xml:space="preserve">LIBERTAD 1305, PRIMERA, 21400. PARQUE MIGUEL HIDALGO, TECATE, B.C. </t>
  </si>
  <si>
    <t>13-SECRETARÍA DE TURISMO</t>
  </si>
  <si>
    <t>15-SECRETARÍA DE MEDIO AMBIENTE Y DESARROLLO SUSTENTABLE</t>
  </si>
  <si>
    <t>CUCHILLA</t>
  </si>
  <si>
    <t>BLVD.BENITO JUAREZ NO. 1 ESQ. FRANCISCO L. MONTEJANO COL. ESTEBAN CANTU C.P. 21260</t>
  </si>
  <si>
    <t>PARQUE ESPERANTO</t>
  </si>
  <si>
    <t>AV.HERMOSILLO FRACC SONORA PRESA RODRIGUEZ C.P.22124</t>
  </si>
  <si>
    <t>SANTUARIO MILLY</t>
  </si>
  <si>
    <t xml:space="preserve">AV. DE LOS ENAMORADOS Y CALLE DE LA GRACIA S/N COL. GRANJAS EL ENCANTO 2  </t>
  </si>
  <si>
    <t>SANTUARIO MILLY (PARA LIMPIEZA DE JAULAS)</t>
  </si>
  <si>
    <t>SMADS</t>
  </si>
  <si>
    <t>CALLE DOS ORIENTE S/N ESQ.CALLE NUEVA SUR CD.INDUSTRIAL NUEVA TIJUANA C.P.22454</t>
  </si>
  <si>
    <t>OFICINA CENTRAL MEXICALI</t>
  </si>
  <si>
    <t>CALZ. INDEPENDENCIA 994, CENTRO CIVICO</t>
  </si>
  <si>
    <t>OFICINA EXTERNA GUAJARDO</t>
  </si>
  <si>
    <t>AV. NAVOLATO #889, COL. GUAJARDO</t>
  </si>
  <si>
    <t>OFICINA EXTERNA PLAZA BAJA CALIFORNIA</t>
  </si>
  <si>
    <t>PLAZA BAJA CALIFORNIA LOCAL 1-A, 3-A, CALLE CALAFIA #1115, CENTRO CIVICO</t>
  </si>
  <si>
    <t>CENTRO INTEGRADOR MEXICALI</t>
  </si>
  <si>
    <t>AV. URUGUAY ESQ.RIO ELOTA, FRACC. SONORA</t>
  </si>
  <si>
    <t>OFICINAS DE GOBIERNO TECATE</t>
  </si>
  <si>
    <t>CALLE MISIÓN DE SANTO DOMINGO#1046, COL. DESCANSO</t>
  </si>
  <si>
    <t>OFICINAS DE GOBIERNO ENSENADA</t>
  </si>
  <si>
    <t>CARRETERA TRANSPENINSULAR ENSENADA-LA PAZ 6500, EXEJIDO CHAPULTEPEC, C.P. 22785</t>
  </si>
  <si>
    <t>OFICINAS DE GOBIERNO ROSARITO</t>
  </si>
  <si>
    <t>CALLE JOSÉ HAROS AGUILAR #2000, VILLA TURÍSTICA, C.P. 22710</t>
  </si>
  <si>
    <t>OFICINAS DE GOBIERNO TIJUANA</t>
  </si>
  <si>
    <t>BLVD, DÍAZ ORDAZ 12649, EL PARAÍSO</t>
  </si>
  <si>
    <t xml:space="preserve">AV. VÍA RÁPIDA PONIENTE, ESQUINA CON DIEGO RIVERA, ZONA URBANA </t>
  </si>
  <si>
    <t>OFICINAS DE GOBIERNO SAN FELIPE</t>
  </si>
  <si>
    <t>MAR BERMEJO S/N ENTRE CALZ. CHETUMAL y CALLE ENSENADA</t>
  </si>
  <si>
    <t>SAN FELIPE</t>
  </si>
  <si>
    <t>16-SECRETARÍA DE BIENESTAR</t>
  </si>
  <si>
    <t>Martes y Jueves</t>
  </si>
  <si>
    <t>C5 SAN FELIPE</t>
  </si>
  <si>
    <t>LOTE 1 FRACC. F DE LA MANZANA S/N DEL DESARROLLO URBANO MAR DE CORTEZ.</t>
  </si>
  <si>
    <t>Lunes a Domingo 14:00 a 22:00</t>
  </si>
  <si>
    <t>C5 ROSARITO</t>
  </si>
  <si>
    <t>CALLE DON LUIS DE LA ROSA S/N COLONIA BENITO JUÁREZ, C.P. 22710, PLAYAS DE ROSARITO.</t>
  </si>
  <si>
    <t>C5 MEXICALI</t>
  </si>
  <si>
    <t>BOULEVARD ANAHUAC Y RIO NUEVO #958, ZONA DEL RIO</t>
  </si>
  <si>
    <t>C5 TIJUANA</t>
  </si>
  <si>
    <t xml:space="preserve">CARRETERA LIBRE TIJUANA -TECATE KM 152+468 CONJUNTO HABITACIONAL PIEDRAS BLANCAS, LA PRESA </t>
  </si>
  <si>
    <t>C5 TECATE</t>
  </si>
  <si>
    <t xml:space="preserve">CALLE MISIÓN SANTA ROSALIA S/N ESQUINA  CON CALLE MISIÓN DE LORETO FRACCIONAMIENTO EL DESCANSO </t>
  </si>
  <si>
    <t xml:space="preserve">TECATE </t>
  </si>
  <si>
    <t xml:space="preserve">C5 ENSENADA </t>
  </si>
  <si>
    <t>PROLONGACIÓN BOULEVARD ZERTUCHE S/N PRADERAS DEL CIPRES, EDIFICIO D</t>
  </si>
  <si>
    <t>DENUNCIA ANONIMA 089</t>
  </si>
  <si>
    <t>EDIFICIO ESCORPIO</t>
  </si>
  <si>
    <t xml:space="preserve"> AV. DE LOS HEROES Y CALLE LIBERTAD S/N, CENTRO CIVICO</t>
  </si>
  <si>
    <t xml:space="preserve">Lunes a viernes  07:00 a 15:00 </t>
  </si>
  <si>
    <t>Lunes a viernes
09:00 a 17:00</t>
  </si>
  <si>
    <t xml:space="preserve">SECRETARIADO EJECUTIVO </t>
  </si>
  <si>
    <t xml:space="preserve">AV. ALVARO OBREGON 514 ZONA CENTRO </t>
  </si>
  <si>
    <t>Lunes a viernes
07:00 a 15:00</t>
  </si>
  <si>
    <t>FUERZA ESTATAL MEXICALI</t>
  </si>
  <si>
    <t>AV.CALAFIA # 412</t>
  </si>
  <si>
    <t xml:space="preserve">FUERZA ESTATAL TIJUANA </t>
  </si>
  <si>
    <t xml:space="preserve"> ANTIGUA CARRET. LIBRE TECATE-TIJUANA KM. 15/133, COL. PIEDRAS BLANCAS, TIJUANA, B.C.</t>
  </si>
  <si>
    <t>BACHILLERATO MILITARIZADO</t>
  </si>
  <si>
    <t>CALLE PRIVADA NATURA #17341-0 SECCION BOSQUES FRACC NATURA</t>
  </si>
  <si>
    <t>Lunes a viernes
10:00 a 18:00</t>
  </si>
  <si>
    <t>CENFOCAP</t>
  </si>
  <si>
    <t xml:space="preserve"> KM. 140 CARRET. LIBRE TECATE-TIJUANA</t>
  </si>
  <si>
    <t>BASE FUERZA ESTATAL</t>
  </si>
  <si>
    <t>KM. 140 CARRET. LIBRE TECATE-TIJUANA</t>
  </si>
  <si>
    <t>FESC ENSENADA</t>
  </si>
  <si>
    <t xml:space="preserve"> BULEVARD ZERTUCHE S/N COL PRADERAS DEL CYPREES </t>
  </si>
  <si>
    <t xml:space="preserve">Lunes a viernes
08:00 a 16:00 </t>
  </si>
  <si>
    <t>Subcentro Estatal de Gobierno en la Jefatura de Registros</t>
  </si>
  <si>
    <t>CARRETERA TRANSP. No 6500 EDIFICIO 1 COL. PRADERAS DEL CIPRES.</t>
  </si>
  <si>
    <t>21-SECRETARÍA DE SEGURDAD CIUDADANA</t>
  </si>
  <si>
    <t xml:space="preserve">Lunes a Sabado </t>
  </si>
  <si>
    <t>CONSEJERÍA JURÍDICA DEL ESTADO</t>
  </si>
  <si>
    <t>SEGUNDO PISO, PODER EJECUTIVO</t>
  </si>
  <si>
    <t>DIRECCIÓN DE PROYECTOS LEGISLATIVOS</t>
  </si>
  <si>
    <t>DIRECCCIÓN JURÍDICA CONTENCIOSA</t>
  </si>
  <si>
    <t>DIRECCIÓN DE NORMATIVIDAD ADMINISTRATIVA</t>
  </si>
  <si>
    <t xml:space="preserve"> LOCALES 2,3,4 Y 5 CALLE CALAFIA 472 CENTRO CIVICO, PLAZA TOREO</t>
  </si>
  <si>
    <t xml:space="preserve">DEFENSORÍA PÚBLICA DEL ESTADO </t>
  </si>
  <si>
    <t xml:space="preserve"> CALZADA DE LOS PRESIDENTES # 1185, RIO NUEVO</t>
  </si>
  <si>
    <t xml:space="preserve"> CALLE SUR S/N, COL. BELLAVISTA</t>
  </si>
  <si>
    <t>DEFENSORÍA PÚBLICA  DEL ESTADO</t>
  </si>
  <si>
    <t xml:space="preserve"> CARRETERA LIBRE  TIJUANA-TECATE KM. 140 COL. PASO DEL ÁGUILA,</t>
  </si>
  <si>
    <t>CALLE JOSÉ HAROS 2004, FRACC. VILLA TURISTICA, SEGUNDO PISO</t>
  </si>
  <si>
    <t xml:space="preserve"> EMILIANO ZAPATA 7951, ZONA CENTRO</t>
  </si>
  <si>
    <t xml:space="preserve"> CALLE NOVENA E INSURGENTES 1192 COL. BUSTAMANTE.</t>
  </si>
  <si>
    <t>CALLE DÉCIMA Y “A” # 131, FRACC. CIUDAD SAN QUINTÍN</t>
  </si>
  <si>
    <t>SAN QUINTÍN</t>
  </si>
  <si>
    <t>29-CONSEJERÍA JURÍDICA</t>
  </si>
  <si>
    <t>STPS DELEGACION TIJUANA</t>
  </si>
  <si>
    <t>BLVD. DIAZ ORDAZ NUMERO 12649 TERCER PISO LOCALES DEL 15 AL 19 DEL CENTRO COMERCIAL PLAZA PATRIA FRACIONAMIENTO EL PARAISO CP 22106</t>
  </si>
  <si>
    <t>JUNTA DE CONCILIACION Y ARBITRAJE MEXICALI</t>
  </si>
  <si>
    <t>Av. Romulo O"Farril #938</t>
  </si>
  <si>
    <t>DIRECCION ADMINISTRATIVA</t>
  </si>
  <si>
    <t>AV. ALVARO OBREGON #537, COLONIA PRIMERA SECCION (ZONA CENTRO HISTORICO)</t>
  </si>
  <si>
    <t>JUNTA DE CONCILIACION ENSENADA</t>
  </si>
  <si>
    <t>CARRETERA TRANSPENINSULAR ENSENADA-LA PAZ #6500 EX EJIDO CHAPULTEPEC</t>
  </si>
  <si>
    <t>TRIBUNAL DE ARBITRAJE</t>
  </si>
  <si>
    <t>RIO YAQUI #638 ESQ. RIO COLORADO, FRACC. LAS FUENTES</t>
  </si>
  <si>
    <t>SERVICIO NACIONAL DEL EMPLEO MEXICALI</t>
  </si>
  <si>
    <t>AV. PIONEROS Y CALAFIA #1100</t>
  </si>
  <si>
    <t>17-SECRETARIA DEL TRABAJO Y PREVENSIÓN SOCIAL</t>
  </si>
  <si>
    <t>C5 SAN QUINTIN</t>
  </si>
  <si>
    <t>ADOLFO RUIZ CORTINES 22895, ENSENADA.</t>
  </si>
  <si>
    <t>Lunes a Domingo 16:00 a 00:00</t>
  </si>
  <si>
    <t xml:space="preserve">SECRETARIA DEL MEDIO AMBIENTE Y DESARROLLO SUSTENTABLE </t>
  </si>
  <si>
    <t>Lunes a viernes
10:00 a 12:00</t>
  </si>
  <si>
    <t>CALLE MEXICO Y OBREGON #599 SECCION PRIMER, SEGUNDO Y TERCER PISO</t>
  </si>
  <si>
    <t>OFICINAS COORDINACIÓN DE GABINETE</t>
  </si>
  <si>
    <t>CALZADA INDEPENDENCIA Y AVENIDA DE LOS HÉROES #994, CENTRO CIVICO, 21000. EDIFICIO DEL PODER EJECUTIVO.</t>
  </si>
  <si>
    <t>AGENCIA DIGITAL</t>
  </si>
  <si>
    <t>CENTRO HISTORICO</t>
  </si>
  <si>
    <t>CASA DE GOBIERNO</t>
  </si>
  <si>
    <t>AV. MARIANO ARISTA #1902, COLONIA NUEVA, 21100, MEXICALI.</t>
  </si>
  <si>
    <t>Lunes a viernes
14:00 A  22:00</t>
  </si>
  <si>
    <t>OFICINAS COORDINACION DE GABINETE TIJUANA</t>
  </si>
  <si>
    <t>Lunes a viernes 
15:00 a 19:00</t>
  </si>
  <si>
    <t>AV. REVOLUCION 868-SUITE C. CENTRO, CP. 22000</t>
  </si>
  <si>
    <t>Sabado
14:00 A  22:00</t>
  </si>
  <si>
    <t>03-COORDINACIÓN DE GABINETE</t>
  </si>
  <si>
    <t>ARCHIVO HISTORICO DEL ESTADO</t>
  </si>
  <si>
    <t>CALLE PEDRO F. PEREZ Y RAMIREZ 202 CENTRO</t>
  </si>
  <si>
    <t>19-SECRETARÍA DE CULTURA</t>
  </si>
  <si>
    <t>Martes y Viernes
10:00 a 12:00</t>
  </si>
  <si>
    <t>REGISTRO PUBLICO DE LA PROPIEDADE Y DEL COMERCIO  AREA ADMINISTRATIVA MEXICALI</t>
  </si>
  <si>
    <t>Edificio del Poder Ejecutivo del Estado, Calz Independencia 994, Centro Cívico, 21000 Mexicali, B.C.</t>
  </si>
  <si>
    <t>REGISTRO PUBLICO DE LA PROPIEDADE Y DEL COMERCIO   OFICINA REGISTRAL TIJUANA</t>
  </si>
  <si>
    <t>Xavier Villaurrutia, Zona Urbana Rio Tijuana, 22320 Tijuana, B.C</t>
  </si>
  <si>
    <t>REGISTRO PUBLICO DE LA PROPIEDADE Y DEL COMERCIO   OFICINA REGISTRAL TECATE</t>
  </si>
  <si>
    <t xml:space="preserve">Calle Mision Santo Domingo, numero 1016, Dolonia el Descanso, tecate B.C. </t>
  </si>
  <si>
    <t>REGISTRO PUBLICO DE LA PROPIEDADE Y DEL COMERCIO   OFICINA REGISTRAL ROSARITO</t>
  </si>
  <si>
    <t>Edificio Centro de Gobierno del Estado, Avenida Jose Haros # 2007, Fracc. Villa Turistica, Playas de Rosarito,Baja California.</t>
  </si>
  <si>
    <t>REGISTRO PUBLICO DE LA PROPIEDADE Y DEL COMERCIO   OFICINA REGISTRAL ENSENADA</t>
  </si>
  <si>
    <t>CARRETERA TRANSPENINSULAR ENSENADA-LA PAZ 6500 EX EJIDO CHAPULTEPEC, 22785 ENSENADA BAJA CALIFORNIA</t>
  </si>
  <si>
    <t>REGISTRO PUBLICO DE LA PROPIEDADE Y DEL COMERCIO   OFICINA REGISTRAL EN SAN QUINTIN</t>
  </si>
  <si>
    <t>Calle 3er #9 Fracc cd de Sanquintin Cp 22930 local Int #4</t>
  </si>
  <si>
    <t>18-DIRECCIÓN DEL REGISTRO PÚBLICO DE LA PROPIEDAD  Y DEL COMERCIO</t>
  </si>
  <si>
    <t>JUNTA DE CONCILIACION Y ARBITRAJE TIJUANA</t>
  </si>
  <si>
    <t>dirección administrativa</t>
  </si>
  <si>
    <t>edificio la nacional av jose maria morelos 221, zona centro mexicali.</t>
  </si>
  <si>
    <t>oficina de la titular</t>
  </si>
  <si>
    <t>prolongación boulevar zertuche #6474 edificio M ensenada baja california</t>
  </si>
  <si>
    <t>subsecretaría de pueblos originarios</t>
  </si>
  <si>
    <t xml:space="preserve">plaza tartani, san quintín </t>
  </si>
  <si>
    <t>20-SECRETARÍA DE INCLUSIÓN SOCIAL E IGUALDAD DE GÉNERO</t>
  </si>
  <si>
    <r>
      <t xml:space="preserve">OFICIALIA MAYOR DE GOBIERNO  </t>
    </r>
    <r>
      <rPr>
        <b/>
        <sz val="11"/>
        <color theme="1"/>
        <rFont val="Montserrat"/>
        <family val="3"/>
      </rPr>
      <t>(BAÑOS PUBLICOS SOTANO)</t>
    </r>
  </si>
  <si>
    <r>
      <t xml:space="preserve">CALZADA INDEPENDENCIA Y AVENIDA DE LOS HÉROES #994, CENTRO CIVICO, 21000,DEL PODER EJECUTIVO. </t>
    </r>
    <r>
      <rPr>
        <b/>
        <sz val="11"/>
        <color theme="1"/>
        <rFont val="Montserrat"/>
        <family val="3"/>
      </rPr>
      <t>SOTANO</t>
    </r>
  </si>
  <si>
    <r>
      <t xml:space="preserve">AREAS COMUNES ( DENTRO DEL EDIFICIO )/ </t>
    </r>
    <r>
      <rPr>
        <b/>
        <sz val="11"/>
        <color theme="1"/>
        <rFont val="Montserrat"/>
        <family val="3"/>
      </rPr>
      <t>BAÑOS PUBLICOS</t>
    </r>
  </si>
  <si>
    <t xml:space="preserve">CALZADA INDEPENDENCIA Y AVENIDA DE LOS HÉROES #994, CENTRO CIVICO, 21000. DEL EDIFICIO DEL PODER EJECUTIVO. </t>
  </si>
  <si>
    <t>AREAS COMUNES ( ALRREDEDORES EDIFICIO)</t>
  </si>
  <si>
    <r>
      <t>AREAS COMUNES/</t>
    </r>
    <r>
      <rPr>
        <b/>
        <sz val="11"/>
        <color theme="1"/>
        <rFont val="Montserrat"/>
        <family val="3"/>
      </rPr>
      <t>BAÑOS PUBLICOS</t>
    </r>
  </si>
  <si>
    <r>
      <t>OFICIALIA MAYOR DE GOBIERNO</t>
    </r>
    <r>
      <rPr>
        <b/>
        <sz val="11"/>
        <color theme="1"/>
        <rFont val="Montserrat"/>
        <family val="3"/>
      </rPr>
      <t xml:space="preserve"> TERCER PISO/BAÑOS.</t>
    </r>
  </si>
  <si>
    <r>
      <t xml:space="preserve">CALZADA INDEPENDENCIA Y AVENIDA DE LOS HÉROES #994, CENTRO CIVICO, 21000. </t>
    </r>
    <r>
      <rPr>
        <b/>
        <sz val="11"/>
        <color theme="1"/>
        <rFont val="Montserrat"/>
        <family val="3"/>
      </rPr>
      <t xml:space="preserve">TERCER PISO </t>
    </r>
    <r>
      <rPr>
        <sz val="11"/>
        <color theme="1"/>
        <rFont val="Montserrat"/>
        <family val="3"/>
      </rPr>
      <t xml:space="preserve">DEL EDIFICIO DEL PODER EJECUTIVO. </t>
    </r>
  </si>
  <si>
    <r>
      <t>OFICIALIA MAYOR DE GOBIERNO</t>
    </r>
    <r>
      <rPr>
        <b/>
        <sz val="11"/>
        <color theme="1"/>
        <rFont val="Montserrat"/>
        <family val="3"/>
      </rPr>
      <t xml:space="preserve">  TERCER PISO/BAÑOS.</t>
    </r>
  </si>
  <si>
    <t>Lunes a viernes
14:00 a 18:00</t>
  </si>
  <si>
    <t xml:space="preserve">BIENES PATRIMONIALES </t>
  </si>
  <si>
    <t xml:space="preserve">CALZADA INDEPENDENCIA Y AVENIDA DE LOS HÉROES #994, CENTRO CIVICO, 21000,DEL PODER EJECUTIVO. </t>
  </si>
  <si>
    <t xml:space="preserve">DIRECCIÓN JURÍDICA DE NORMATIVIDAD </t>
  </si>
  <si>
    <r>
      <t xml:space="preserve">CALZADA INDEPENDENCIA Y AVENIDA DE LOS HÉROES #994, CENTRO CIVICO, 21000,DEL PODER EJECUTIVO. </t>
    </r>
    <r>
      <rPr>
        <b/>
        <sz val="11"/>
        <color theme="1"/>
        <rFont val="Montserrat"/>
        <family val="3"/>
      </rPr>
      <t>SEGUNDO PISO</t>
    </r>
  </si>
  <si>
    <r>
      <t>PRESTACIONES/</t>
    </r>
    <r>
      <rPr>
        <b/>
        <sz val="11"/>
        <color theme="1"/>
        <rFont val="Montserrat"/>
        <family val="3"/>
      </rPr>
      <t>BAÑOS</t>
    </r>
  </si>
  <si>
    <r>
      <t xml:space="preserve">CALZADA INDEPENDENCIA Y AVENIDA DE LOS HÉROES #994, CENTRO CIVICO, 21000,DEL PODER EJECUTIVO. </t>
    </r>
    <r>
      <rPr>
        <b/>
        <sz val="11"/>
        <color theme="1"/>
        <rFont val="Montserrat"/>
        <family val="3"/>
      </rPr>
      <t>PRIMER PISO</t>
    </r>
  </si>
  <si>
    <r>
      <t>CONSULTORIO /</t>
    </r>
    <r>
      <rPr>
        <b/>
        <sz val="11"/>
        <color theme="1"/>
        <rFont val="Montserrat"/>
        <family val="3"/>
      </rPr>
      <t>BAÑOS</t>
    </r>
  </si>
  <si>
    <r>
      <t>CREDENCIALIZACIÓN /</t>
    </r>
    <r>
      <rPr>
        <b/>
        <sz val="11"/>
        <color theme="1"/>
        <rFont val="Montserrat"/>
        <family val="3"/>
      </rPr>
      <t>BAÑOS</t>
    </r>
  </si>
  <si>
    <r>
      <t>SUBDIRECCIÓN DE SERVICIOS GENERALES /</t>
    </r>
    <r>
      <rPr>
        <b/>
        <sz val="11"/>
        <color theme="1"/>
        <rFont val="Montserrat"/>
        <family val="3"/>
      </rPr>
      <t>BAÑOS</t>
    </r>
  </si>
  <si>
    <r>
      <t>DEPARTAMENTO DE MANTENIMIENTO Y CONSERVACIÓN /</t>
    </r>
    <r>
      <rPr>
        <b/>
        <sz val="11"/>
        <color theme="1"/>
        <rFont val="Montserrat"/>
        <family val="3"/>
      </rPr>
      <t>BAÑOS</t>
    </r>
  </si>
  <si>
    <r>
      <t>ARCHIVO GENERAL /</t>
    </r>
    <r>
      <rPr>
        <b/>
        <sz val="11"/>
        <color theme="1"/>
        <rFont val="Montserrat"/>
        <family val="3"/>
      </rPr>
      <t>BAÑOS</t>
    </r>
  </si>
  <si>
    <r>
      <t>MAGISTERIO /</t>
    </r>
    <r>
      <rPr>
        <b/>
        <sz val="11"/>
        <color theme="1"/>
        <rFont val="Montserrat"/>
        <family val="3"/>
      </rPr>
      <t>BAÑOS</t>
    </r>
  </si>
  <si>
    <r>
      <t xml:space="preserve">ESTACIONAMIENTO DE 5 NIVELES / LIMPIEZA EXTERIOR DE LOS EDIFICIOS / AREAS COMUNES / </t>
    </r>
    <r>
      <rPr>
        <b/>
        <sz val="11"/>
        <color theme="1"/>
        <rFont val="Montserrat"/>
        <family val="3"/>
      </rPr>
      <t>BAÑOS</t>
    </r>
  </si>
  <si>
    <t xml:space="preserve">ALMACENES GENERALES DEL ESTADO </t>
  </si>
  <si>
    <t>AV.NAVOLATO 869 COL.GUAJARDO</t>
  </si>
  <si>
    <t>ÓRGANO DE CONTROL INTERNO (CENPRODE)</t>
  </si>
  <si>
    <t>PASAJE JANITZIO # 1057, CENTRO CIVICO, MEXICALI.B.C.</t>
  </si>
  <si>
    <t>EDIFICIO DE JUSTICIA PENAL</t>
  </si>
  <si>
    <t>RÍO NUEVO, 21090, MEXICALI.</t>
  </si>
  <si>
    <r>
      <t>INSTITUTO DE COMERCIALIZACION DE BIENES</t>
    </r>
    <r>
      <rPr>
        <b/>
        <sz val="11"/>
        <color theme="1"/>
        <rFont val="Montserrat"/>
        <family val="3"/>
      </rPr>
      <t>/BAÑOS</t>
    </r>
  </si>
  <si>
    <t>BLVD. FRANCISCO  L MONTEJANO 2098 FOVISSSTE</t>
  </si>
  <si>
    <t>05-OFICIALÍA MAYOR DE GOBIERNO</t>
  </si>
  <si>
    <t>CARRETERA LIBRE - TIJUANA KM. 140 COLONIA EL PASO DEL ÁGUILA, TECATE</t>
  </si>
  <si>
    <t>CENTRO DE GOBIERNO SAN QUINTÍN</t>
  </si>
  <si>
    <t>AVENIDA "A" ENTRE 9 Y 10  S/N, FRACCIONAMIENTO SAN QUINTÍN, 22940.</t>
  </si>
  <si>
    <t>CENTRO DE GOBIERNO</t>
  </si>
  <si>
    <t>AV. JOSÉ HAROZ AGUILAR 2004, FRACC. VILLA TURÍSTICA, 22710.</t>
  </si>
  <si>
    <t>PROLONGACIÓN LIBRAMIENTO SUR #1800, EX EJIDO CHAPULTEPEC, C.P. 22785, ENSENADA</t>
  </si>
  <si>
    <t>OFICIALIA MAYOR DE GOBIERNO PLAZA 11 DE JULIO</t>
  </si>
  <si>
    <t xml:space="preserve">OFICIALIA MAYOR DE GOBIERNO </t>
  </si>
  <si>
    <t xml:space="preserve">AV. VÍA RÁPIDA PONIENTE DIEGO RIVERA, ZONA URBANA RÍO TIJUANA, 22010. </t>
  </si>
  <si>
    <t xml:space="preserve">ALMACEN DE OFICIALIA MAYOR DE TIJUANA </t>
  </si>
  <si>
    <t>AV. VÍA RÁPIDA PONIENTE S/N COLONIA CORONA DEL ROSAL, 22104.</t>
  </si>
  <si>
    <t xml:space="preserve">INSTITUTO DE COMERCIALIZACION DE BIENES </t>
  </si>
  <si>
    <t>AV.REVOLUCION 606-2 ZONA CENTRO</t>
  </si>
  <si>
    <r>
      <t xml:space="preserve">CALZADA INDEPENDENCIA Y AVENIDA DE LOS HÉROES #994, CENTRO CIVICO, 21000,DEL PODER EJECUTIVO. </t>
    </r>
    <r>
      <rPr>
        <b/>
        <sz val="11"/>
        <color theme="1"/>
        <rFont val="Montserrat"/>
        <family val="3"/>
      </rPr>
      <t xml:space="preserve">CUARTO PISO </t>
    </r>
  </si>
  <si>
    <t>Lunes a viernes
08:00 a 16:00</t>
  </si>
  <si>
    <t>CARRETERA TRANSPENINSULAR LA PAZ - ENSENADA # 6500 EX. EJIDO CHAPULTEPEC, C.P. 22785, ENSENADA</t>
  </si>
  <si>
    <t>CALLE JOSÉ HAROS #2004, ROSARITO.</t>
  </si>
  <si>
    <t>CALZADA LÁZARO CÁRDENAS #501 LOCAL 1, CIUDAD MORELOS VALLE DE MEXICALI.</t>
  </si>
  <si>
    <t>AV. INSURGENTES Y CALLE SEGUNDA # 699, L-10, GUADALUPE VICTORIA, MEXICALI.</t>
  </si>
  <si>
    <t>TOTAL ANUAL DEPENDENCIA</t>
  </si>
  <si>
    <t>TOTAL</t>
  </si>
  <si>
    <t>TOTAL DE HORAS-MUNICIPIO</t>
  </si>
  <si>
    <t>TOTAL DE HORAS-DEPENDENCIA</t>
  </si>
  <si>
    <t>Lunes a viernes
08:00 A  16:00</t>
  </si>
  <si>
    <t>Lunes a viernes
08.00 A  11:00</t>
  </si>
  <si>
    <t>Lunes a viernes
08:00 A  12:00</t>
  </si>
  <si>
    <t>Lunes a viernes
08:00 A  11:00</t>
  </si>
  <si>
    <t>Lunes a viernes
08:00 A  13:00</t>
  </si>
  <si>
    <t>Lunes a viernes 
08:00 a 10:00</t>
  </si>
  <si>
    <t>Lunes a viernes
06:00 a 14:00</t>
  </si>
  <si>
    <t>Lunes a viernes
08:00 a 11:00</t>
  </si>
  <si>
    <t>Lunes a viernes
07:00 a 08:00</t>
  </si>
  <si>
    <t>Lunes a viernes
08:00 a 09:00</t>
  </si>
  <si>
    <t>Lunes a viernes
09:00 a 11:00</t>
  </si>
  <si>
    <t>Lunes a viernes
06:00 a 8:00</t>
  </si>
  <si>
    <t>Lunes a viernes
07:00 a 13:00</t>
  </si>
  <si>
    <t>Lunes a viernes
08:00 a 12:00</t>
  </si>
  <si>
    <t>Lunes a viernes
07:00 a 12:00</t>
  </si>
  <si>
    <t>Lunes a viernes
09:00 a 15:00</t>
  </si>
  <si>
    <t>Lunes a viernes 
07:00 a 15:00</t>
  </si>
  <si>
    <t>Sábado 
08:00 a 12:00</t>
  </si>
  <si>
    <t>Sábado
08:00 a 12:00</t>
  </si>
  <si>
    <t>Martes y Jueves
07:00 a 11:00</t>
  </si>
  <si>
    <t>Lunes a domingo
 15:00 A 19:00</t>
  </si>
  <si>
    <t>Lunes a viernes
08:00 a 13:00</t>
  </si>
  <si>
    <t>Lunes a viernes
08:00 a 10:00</t>
  </si>
  <si>
    <t>Lunes a viernes
09:00 a 18:00</t>
  </si>
  <si>
    <t>Lunes a viernes
08:00 a 14:00</t>
  </si>
  <si>
    <t>Sabado
09:00 a 13:00</t>
  </si>
  <si>
    <t>Lunes a viernes
07:00 a 14:00</t>
  </si>
  <si>
    <t>Lunes a viernes
07:00 a 11:00</t>
  </si>
  <si>
    <t>Sábados
09:00 a 12:00</t>
  </si>
  <si>
    <t>Sábado
08:00 a 16:00</t>
  </si>
  <si>
    <t>Sábado
09:00 a 13:00</t>
  </si>
  <si>
    <t>Lunes a viernes 
08:00 a 13:00</t>
  </si>
  <si>
    <t>Sábado 
09:00 a 12:00</t>
  </si>
  <si>
    <t>Lunes a viernes
06:00 a 13:00</t>
  </si>
  <si>
    <t>Lunes a viernes
06:00 a 10:00</t>
  </si>
  <si>
    <t>Lunes a viernes
07:00 A  15:00</t>
  </si>
  <si>
    <t>Lunes a viernes
07:00 a 10:00</t>
  </si>
  <si>
    <t>Lunes a viernes
07:00 a 9:00</t>
  </si>
  <si>
    <t>Lunes a viernes  08:00 a 13:00</t>
  </si>
  <si>
    <t>Lunes a domingo
 07:00 a 15:00</t>
  </si>
  <si>
    <t>Lunes a viernes
07:30 A  15:00</t>
  </si>
  <si>
    <t>Lunes a viernes
08:00 a 15:00</t>
  </si>
  <si>
    <t>Lunes a Domingo 07:00 a 15:00</t>
  </si>
  <si>
    <t>Lunes a Domingo 06:00 a 14:00</t>
  </si>
  <si>
    <t xml:space="preserve">Sábado 
08:00 a 12:00 </t>
  </si>
  <si>
    <t>Lunes a sábado
07:00 a 15:00</t>
  </si>
  <si>
    <t>Lunes a Sábado
07:00 a 15:00</t>
  </si>
  <si>
    <t>Lunes a viernes 
08:00 a 9:00</t>
  </si>
  <si>
    <t>Lunes a viernes
08:00 a  13:00</t>
  </si>
  <si>
    <t>Lunes, Miércoles y Viernes
08:00 a 12:00</t>
  </si>
  <si>
    <t xml:space="preserve">Lunes a viernes
08:00 A 12:00 </t>
  </si>
  <si>
    <t xml:space="preserve">Lunes a viernes
07:00  A 13:00 </t>
  </si>
  <si>
    <t>Lunes a viernes
08:00 A 10:00</t>
  </si>
  <si>
    <t>Lunes a viernes 08:00 A 13:00</t>
  </si>
  <si>
    <t>Lunes a viernes 
08:00 A 11.00</t>
  </si>
  <si>
    <t>Lunes a viernes
15:00 A 18:00</t>
  </si>
  <si>
    <t>Lunes a viernes 08:00 A 11:00</t>
  </si>
  <si>
    <t>Lunes a viernes 08:00 A 10:00</t>
  </si>
  <si>
    <t xml:space="preserve"> Lunes a viernes
06:00 A 12:00</t>
  </si>
  <si>
    <t>Lunes a viernes 08:00 A 17:00</t>
  </si>
  <si>
    <t>Lunes a viernes 08.00 A 12:00</t>
  </si>
  <si>
    <t>Lunes a viernes 08:00 a 16:00</t>
  </si>
  <si>
    <t>Lunes, miércoles y viernes
08:00 A 11:00</t>
  </si>
  <si>
    <t>Lunes, miércoles y viernes
08:00 A 10:00</t>
  </si>
  <si>
    <t>Martes y jueves 
08:00 A 10:00</t>
  </si>
  <si>
    <t>Lunes, Miércoles y Viernes 
10:00 a 12:00</t>
  </si>
  <si>
    <t>Lunes, Miércoles y Viernes
11:00 a 14:00</t>
  </si>
  <si>
    <t>Lunes, miércoles y viernes
10:00 a 11:00</t>
  </si>
  <si>
    <t>Lunes, miércoles y viernes
15:00 a 16:00</t>
  </si>
  <si>
    <t>Lunes, Martes, Jueves y Viernes
08:00 a 13:00</t>
  </si>
  <si>
    <t>Lunes, Miércoles y Viernes
08:00 a 10:00</t>
  </si>
  <si>
    <t>Lunes, Miércoles y Viernes
08:00 a 11:00</t>
  </si>
  <si>
    <t>Lunes a viernes  8:00 a 12:00</t>
  </si>
  <si>
    <t>Lunes a viernes
8:00  a 13:00</t>
  </si>
  <si>
    <t>Lunes a viernes
08:00 a  15:00</t>
  </si>
  <si>
    <t>Lunes a viernes
06:00 a 12:00 pm</t>
  </si>
  <si>
    <t>Lunes a viernes
14:00 a 15:00</t>
  </si>
  <si>
    <t>Sabado
07:00 A  15:00</t>
  </si>
  <si>
    <t>Lunes a viernes 
07:00 A  13:00</t>
  </si>
  <si>
    <t>Lunes a viernes
09:00 a 13:00</t>
  </si>
  <si>
    <t>Lunes, Miércoles y  Viernes 
08:00 a 10:00</t>
  </si>
  <si>
    <t>Lunes a Viernes PENDIENTE</t>
  </si>
  <si>
    <t>Lunes a Viernes 08:00 A 16:00</t>
  </si>
  <si>
    <t>Martes y Viernes
10:00 a 13:00</t>
  </si>
  <si>
    <t>Lunes a viernes
PENDIENTE</t>
  </si>
  <si>
    <t xml:space="preserve">Lunes, miércoles y viernes
07:00  A 10:00 </t>
  </si>
  <si>
    <t>Lunes a viernes
07:00 A 13:00</t>
  </si>
  <si>
    <t>Lunes a viernes
08:00 a 12:00 pm</t>
  </si>
  <si>
    <t>Lunes a Viernes 
08:00 a 10:00</t>
  </si>
  <si>
    <t>Lunes a viernes
08:00 A 11:00</t>
  </si>
  <si>
    <t>CONTRATO DE PRESTACION DE SERVICIO 23 DE FEBRERO AL 31 DE 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</si>
</sst>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23" x14ac:knownFonts="1">
    <font>
      <sz val="11"/>
      <color theme="1"/>
      <name val="Calibri"/>
      <family val="2"/>
      <scheme val="minor"/>
    </font>
    <font>
      <sz val="28"/>
      <color theme="1"/>
      <name val="Montserrat"/>
      <family val="3"/>
    </font>
    <font>
      <sz val="11"/>
      <color theme="1"/>
      <name val="Montserrat"/>
      <family val="3"/>
    </font>
    <font>
      <b/>
      <sz val="16"/>
      <color rgb="FFC00000"/>
      <name val="Montserrat"/>
      <family val="3"/>
    </font>
    <font>
      <b/>
      <sz val="12"/>
      <color theme="1"/>
      <name val="Montserrat"/>
      <family val="3"/>
    </font>
    <font>
      <b/>
      <sz val="9"/>
      <color theme="0"/>
      <name val="Montserrat"/>
      <family val="3"/>
    </font>
    <font>
      <sz val="9"/>
      <color theme="1"/>
      <name val="Montserrat"/>
      <family val="3"/>
    </font>
    <font>
      <sz val="18"/>
      <color theme="0"/>
      <name val="Montserrat"/>
      <family val="3"/>
    </font>
    <font>
      <b/>
      <sz val="22"/>
      <color theme="0"/>
      <name val="Montserrat"/>
      <family val="3"/>
    </font>
    <font>
      <sz val="14"/>
      <color theme="0"/>
      <name val="Montserrat"/>
      <family val="3"/>
    </font>
    <font>
      <b/>
      <sz val="10"/>
      <color theme="1"/>
      <name val="Montserrat"/>
      <family val="3"/>
    </font>
    <font>
      <sz val="10"/>
      <color theme="1"/>
      <name val="Montserrat"/>
      <family val="3"/>
    </font>
    <font>
      <b/>
      <sz val="11"/>
      <color theme="1"/>
      <name val="Montserrat"/>
      <family val="3"/>
    </font>
    <font>
      <sz val="11"/>
      <color theme="1"/>
      <name val="Calibri"/>
      <family val="2"/>
      <scheme val="minor"/>
    </font>
    <font>
      <b/>
      <sz val="20"/>
      <color theme="1"/>
      <name val="Montserrat"/>
      <family val="3"/>
    </font>
    <font>
      <sz val="11"/>
      <color theme="1"/>
      <name val="Montserrat"/>
      <family val="3"/>
    </font>
    <font>
      <sz val="11"/>
      <name val="Calibri"/>
      <family val="2"/>
      <scheme val="minor"/>
    </font>
    <font>
      <b/>
      <sz val="11"/>
      <color theme="0"/>
      <name val="Montserrat"/>
      <family val="3"/>
    </font>
    <font>
      <sz val="11"/>
      <name val="Arial"/>
      <family val="2"/>
    </font>
    <font>
      <sz val="16"/>
      <color theme="1"/>
      <name val="Montserrat"/>
      <family val="3"/>
    </font>
    <font>
      <sz val="22"/>
      <color theme="1"/>
      <name val="Montserrat"/>
      <family val="3"/>
    </font>
    <font>
      <b/>
      <sz val="14"/>
      <color theme="1"/>
      <name val="Calibri"/>
      <family val="2"/>
      <scheme val="minor"/>
    </font>
    <font>
      <sz val="11"/>
      <name val="Montserrat"/>
      <family val="3"/>
    </font>
  </fonts>
  <fills count="11">
    <fill>
      <patternFill patternType="none"/>
    </fill>
    <fill>
      <patternFill patternType="gray125"/>
    </fill>
    <fill>
      <patternFill patternType="solid">
        <fgColor rgb="FF6A1C32"/>
        <bgColor indexed="64"/>
      </patternFill>
    </fill>
    <fill>
      <patternFill patternType="solid">
        <fgColor rgb="FFB17A45"/>
        <bgColor indexed="64"/>
      </patternFill>
    </fill>
    <fill>
      <patternFill patternType="solid">
        <fgColor rgb="FF9932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</cellStyleXfs>
  <cellXfs count="20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1" fillId="2" borderId="0" xfId="0" applyFont="1" applyFill="1" applyAlignment="1"/>
    <xf numFmtId="0" fontId="3" fillId="0" borderId="0" xfId="0" applyFont="1" applyFill="1" applyBorder="1" applyAlignment="1">
      <alignment horizontal="center" vertical="center" wrapText="1" shrinkToFit="1"/>
    </xf>
    <xf numFmtId="0" fontId="7" fillId="5" borderId="0" xfId="0" applyFont="1" applyFill="1" applyAlignment="1">
      <alignment horizontal="center"/>
    </xf>
    <xf numFmtId="0" fontId="6" fillId="0" borderId="2" xfId="0" applyFont="1" applyFill="1" applyBorder="1" applyAlignment="1">
      <alignment horizontal="left" vertical="center" wrapText="1" shrinkToFit="1"/>
    </xf>
    <xf numFmtId="0" fontId="3" fillId="0" borderId="0" xfId="0" applyFont="1" applyFill="1" applyBorder="1" applyAlignment="1">
      <alignment vertical="center" wrapText="1" shrinkToFit="1"/>
    </xf>
    <xf numFmtId="0" fontId="11" fillId="0" borderId="2" xfId="0" applyFont="1" applyBorder="1" applyAlignment="1">
      <alignment horizontal="center" vertical="center"/>
    </xf>
    <xf numFmtId="0" fontId="12" fillId="5" borderId="2" xfId="0" applyFont="1" applyFill="1" applyBorder="1" applyAlignment="1">
      <alignment horizontal="center" vertical="center" wrapText="1" shrinkToFit="1"/>
    </xf>
    <xf numFmtId="3" fontId="12" fillId="7" borderId="2" xfId="0" applyNumberFormat="1" applyFont="1" applyFill="1" applyBorder="1" applyAlignment="1">
      <alignment horizontal="center" vertical="center" wrapText="1" shrinkToFit="1"/>
    </xf>
    <xf numFmtId="0" fontId="2" fillId="5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Fill="1" applyBorder="1" applyAlignment="1">
      <alignment horizontal="center" vertical="center" wrapText="1" shrinkToFit="1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 shrinkToFit="1"/>
    </xf>
    <xf numFmtId="0" fontId="5" fillId="6" borderId="2" xfId="0" applyFont="1" applyFill="1" applyBorder="1" applyAlignment="1">
      <alignment horizontal="center" vertical="center" wrapText="1"/>
    </xf>
    <xf numFmtId="3" fontId="12" fillId="7" borderId="2" xfId="0" applyNumberFormat="1" applyFont="1" applyFill="1" applyBorder="1" applyAlignment="1">
      <alignment horizontal="center" vertical="center" wrapText="1"/>
    </xf>
    <xf numFmtId="0" fontId="15" fillId="5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horizontal="center" vertical="center" wrapText="1"/>
    </xf>
    <xf numFmtId="3" fontId="2" fillId="7" borderId="2" xfId="0" applyNumberFormat="1" applyFont="1" applyFill="1" applyBorder="1" applyAlignment="1">
      <alignment horizontal="center" vertical="center"/>
    </xf>
    <xf numFmtId="3" fontId="2" fillId="0" borderId="0" xfId="0" applyNumberFormat="1" applyFont="1"/>
    <xf numFmtId="0" fontId="6" fillId="0" borderId="2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left" wrapText="1"/>
    </xf>
    <xf numFmtId="0" fontId="12" fillId="7" borderId="2" xfId="0" applyFont="1" applyFill="1" applyBorder="1" applyAlignment="1">
      <alignment horizontal="center" vertical="center"/>
    </xf>
    <xf numFmtId="44" fontId="2" fillId="0" borderId="0" xfId="4" applyFont="1"/>
    <xf numFmtId="0" fontId="2" fillId="5" borderId="2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 wrapText="1" shrinkToFit="1"/>
    </xf>
    <xf numFmtId="0" fontId="19" fillId="0" borderId="0" xfId="0" applyFont="1"/>
    <xf numFmtId="3" fontId="20" fillId="9" borderId="0" xfId="0" applyNumberFormat="1" applyFont="1" applyFill="1"/>
    <xf numFmtId="0" fontId="2" fillId="5" borderId="2" xfId="0" applyFont="1" applyFill="1" applyBorder="1" applyAlignment="1">
      <alignment vertical="center" wrapText="1" shrinkToFit="1"/>
    </xf>
    <xf numFmtId="0" fontId="0" fillId="5" borderId="2" xfId="0" applyFont="1" applyFill="1" applyBorder="1" applyAlignment="1">
      <alignment horizontal="center" vertical="center" wrapText="1" shrinkToFit="1"/>
    </xf>
    <xf numFmtId="0" fontId="10" fillId="7" borderId="19" xfId="0" applyFont="1" applyFill="1" applyBorder="1" applyAlignment="1">
      <alignment horizontal="left" vertical="center"/>
    </xf>
    <xf numFmtId="3" fontId="12" fillId="7" borderId="2" xfId="0" applyNumberFormat="1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left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 shrinkToFi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/>
    </xf>
    <xf numFmtId="3" fontId="12" fillId="7" borderId="6" xfId="0" applyNumberFormat="1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 wrapText="1" shrinkToFit="1"/>
    </xf>
    <xf numFmtId="0" fontId="2" fillId="5" borderId="9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/>
    </xf>
    <xf numFmtId="3" fontId="12" fillId="7" borderId="9" xfId="0" applyNumberFormat="1" applyFont="1" applyFill="1" applyBorder="1" applyAlignment="1">
      <alignment horizontal="center" vertical="center"/>
    </xf>
    <xf numFmtId="3" fontId="2" fillId="7" borderId="6" xfId="0" applyNumberFormat="1" applyFont="1" applyFill="1" applyBorder="1" applyAlignment="1">
      <alignment horizontal="center" vertical="center"/>
    </xf>
    <xf numFmtId="3" fontId="2" fillId="7" borderId="9" xfId="0" applyNumberFormat="1" applyFont="1" applyFill="1" applyBorder="1" applyAlignment="1">
      <alignment horizontal="center" vertical="center"/>
    </xf>
    <xf numFmtId="3" fontId="12" fillId="7" borderId="6" xfId="0" applyNumberFormat="1" applyFont="1" applyFill="1" applyBorder="1" applyAlignment="1">
      <alignment horizontal="center" vertical="center" wrapText="1"/>
    </xf>
    <xf numFmtId="3" fontId="12" fillId="7" borderId="9" xfId="0" applyNumberFormat="1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 shrinkToFit="1"/>
    </xf>
    <xf numFmtId="0" fontId="2" fillId="5" borderId="1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/>
    </xf>
    <xf numFmtId="3" fontId="2" fillId="7" borderId="14" xfId="0" applyNumberFormat="1" applyFont="1" applyFill="1" applyBorder="1" applyAlignment="1">
      <alignment horizontal="center" vertical="center"/>
    </xf>
    <xf numFmtId="3" fontId="14" fillId="8" borderId="15" xfId="0" applyNumberFormat="1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left" vertical="center" wrapText="1" shrinkToFit="1"/>
    </xf>
    <xf numFmtId="0" fontId="12" fillId="5" borderId="6" xfId="0" applyFont="1" applyFill="1" applyBorder="1" applyAlignment="1">
      <alignment horizontal="center" vertical="center" wrapText="1" shrinkToFit="1"/>
    </xf>
    <xf numFmtId="3" fontId="12" fillId="7" borderId="6" xfId="0" applyNumberFormat="1" applyFont="1" applyFill="1" applyBorder="1" applyAlignment="1">
      <alignment horizontal="center" vertical="center" wrapText="1" shrinkToFit="1"/>
    </xf>
    <xf numFmtId="0" fontId="2" fillId="5" borderId="11" xfId="0" applyFont="1" applyFill="1" applyBorder="1" applyAlignment="1">
      <alignment horizontal="left" vertical="center" wrapText="1" shrinkToFit="1"/>
    </xf>
    <xf numFmtId="0" fontId="2" fillId="5" borderId="8" xfId="0" applyFont="1" applyFill="1" applyBorder="1" applyAlignment="1">
      <alignment horizontal="left" vertical="center" wrapText="1" shrinkToFit="1"/>
    </xf>
    <xf numFmtId="0" fontId="12" fillId="5" borderId="9" xfId="0" applyFont="1" applyFill="1" applyBorder="1" applyAlignment="1">
      <alignment horizontal="center" vertical="center" wrapText="1" shrinkToFit="1"/>
    </xf>
    <xf numFmtId="3" fontId="12" fillId="7" borderId="9" xfId="0" applyNumberFormat="1" applyFont="1" applyFill="1" applyBorder="1" applyAlignment="1">
      <alignment horizontal="center" vertical="center" wrapText="1" shrinkToFit="1"/>
    </xf>
    <xf numFmtId="0" fontId="12" fillId="7" borderId="6" xfId="0" applyFont="1" applyFill="1" applyBorder="1" applyAlignment="1">
      <alignment horizontal="center" vertical="center"/>
    </xf>
    <xf numFmtId="0" fontId="12" fillId="7" borderId="9" xfId="0" applyFont="1" applyFill="1" applyBorder="1" applyAlignment="1">
      <alignment horizontal="center" vertical="center"/>
    </xf>
    <xf numFmtId="0" fontId="0" fillId="5" borderId="6" xfId="0" applyFont="1" applyFill="1" applyBorder="1" applyAlignment="1">
      <alignment horizontal="center" vertical="center" wrapText="1" shrinkToFit="1"/>
    </xf>
    <xf numFmtId="0" fontId="0" fillId="5" borderId="6" xfId="0" applyFont="1" applyFill="1" applyBorder="1" applyAlignment="1">
      <alignment horizontal="center" vertical="center" wrapText="1"/>
    </xf>
    <xf numFmtId="0" fontId="0" fillId="5" borderId="9" xfId="0" applyFont="1" applyFill="1" applyBorder="1" applyAlignment="1">
      <alignment horizontal="center" vertical="center" wrapText="1"/>
    </xf>
    <xf numFmtId="3" fontId="21" fillId="0" borderId="20" xfId="0" applyNumberFormat="1" applyFont="1" applyBorder="1"/>
    <xf numFmtId="0" fontId="17" fillId="4" borderId="20" xfId="0" applyFont="1" applyFill="1" applyBorder="1" applyAlignment="1">
      <alignment horizontal="center" vertical="center" wrapText="1"/>
    </xf>
    <xf numFmtId="44" fontId="0" fillId="0" borderId="0" xfId="4" applyFont="1"/>
    <xf numFmtId="0" fontId="2" fillId="5" borderId="6" xfId="0" applyFont="1" applyFill="1" applyBorder="1" applyAlignment="1">
      <alignment vertical="center" wrapText="1" shrinkToFit="1"/>
    </xf>
    <xf numFmtId="0" fontId="2" fillId="5" borderId="9" xfId="0" applyFont="1" applyFill="1" applyBorder="1" applyAlignment="1">
      <alignment vertical="center" wrapText="1" shrinkToFit="1"/>
    </xf>
    <xf numFmtId="0" fontId="2" fillId="5" borderId="2" xfId="0" applyFont="1" applyFill="1" applyBorder="1" applyAlignment="1">
      <alignment vertical="center" wrapText="1"/>
    </xf>
    <xf numFmtId="0" fontId="2" fillId="5" borderId="14" xfId="0" applyFont="1" applyFill="1" applyBorder="1" applyAlignment="1">
      <alignment vertical="center" wrapText="1" shrinkToFit="1"/>
    </xf>
    <xf numFmtId="0" fontId="0" fillId="5" borderId="2" xfId="0" applyFont="1" applyFill="1" applyBorder="1" applyAlignment="1">
      <alignment vertical="center" wrapText="1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2" fillId="5" borderId="5" xfId="0" applyFont="1" applyFill="1" applyBorder="1" applyAlignment="1">
      <alignment vertical="center"/>
    </xf>
    <xf numFmtId="0" fontId="12" fillId="5" borderId="6" xfId="0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vertical="center"/>
    </xf>
    <xf numFmtId="0" fontId="12" fillId="5" borderId="2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vertical="center"/>
    </xf>
    <xf numFmtId="0" fontId="12" fillId="5" borderId="9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left" vertical="center"/>
    </xf>
    <xf numFmtId="0" fontId="2" fillId="5" borderId="6" xfId="0" applyFont="1" applyFill="1" applyBorder="1" applyAlignment="1">
      <alignment vertical="center" wrapText="1"/>
    </xf>
    <xf numFmtId="0" fontId="2" fillId="5" borderId="11" xfId="0" applyFont="1" applyFill="1" applyBorder="1" applyAlignment="1">
      <alignment horizontal="left" vertical="center"/>
    </xf>
    <xf numFmtId="0" fontId="2" fillId="5" borderId="8" xfId="0" applyFont="1" applyFill="1" applyBorder="1" applyAlignment="1">
      <alignment horizontal="left" vertical="center"/>
    </xf>
    <xf numFmtId="0" fontId="2" fillId="5" borderId="9" xfId="0" applyFont="1" applyFill="1" applyBorder="1" applyAlignment="1">
      <alignment vertical="center" wrapText="1"/>
    </xf>
    <xf numFmtId="0" fontId="15" fillId="5" borderId="9" xfId="0" applyFont="1" applyFill="1" applyBorder="1" applyAlignment="1">
      <alignment horizontal="center" vertical="center" wrapText="1" shrinkToFit="1"/>
    </xf>
    <xf numFmtId="0" fontId="15" fillId="5" borderId="6" xfId="0" applyFont="1" applyFill="1" applyBorder="1" applyAlignment="1">
      <alignment vertical="center" wrapText="1" shrinkToFit="1"/>
    </xf>
    <xf numFmtId="0" fontId="15" fillId="5" borderId="6" xfId="0" applyFont="1" applyFill="1" applyBorder="1" applyAlignment="1">
      <alignment horizontal="center" vertical="center" wrapText="1" shrinkToFit="1"/>
    </xf>
    <xf numFmtId="0" fontId="15" fillId="5" borderId="2" xfId="0" applyFont="1" applyFill="1" applyBorder="1" applyAlignment="1">
      <alignment vertical="center" wrapText="1"/>
    </xf>
    <xf numFmtId="0" fontId="15" fillId="5" borderId="2" xfId="0" applyFont="1" applyFill="1" applyBorder="1" applyAlignment="1">
      <alignment horizontal="center" vertical="center" wrapText="1" shrinkToFit="1"/>
    </xf>
    <xf numFmtId="0" fontId="15" fillId="5" borderId="2" xfId="0" applyFont="1" applyFill="1" applyBorder="1" applyAlignment="1">
      <alignment horizontal="center" vertical="center"/>
    </xf>
    <xf numFmtId="0" fontId="15" fillId="5" borderId="2" xfId="0" applyFont="1" applyFill="1" applyBorder="1" applyAlignment="1">
      <alignment vertical="center" wrapText="1" shrinkToFit="1"/>
    </xf>
    <xf numFmtId="0" fontId="12" fillId="5" borderId="6" xfId="0" applyFont="1" applyFill="1" applyBorder="1" applyAlignment="1">
      <alignment horizontal="center" vertical="center" wrapText="1"/>
    </xf>
    <xf numFmtId="0" fontId="12" fillId="5" borderId="2" xfId="0" applyFont="1" applyFill="1" applyBorder="1" applyAlignment="1">
      <alignment horizontal="center" vertical="center" wrapText="1"/>
    </xf>
    <xf numFmtId="0" fontId="12" fillId="5" borderId="9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vertical="center" wrapText="1"/>
    </xf>
    <xf numFmtId="0" fontId="2" fillId="5" borderId="11" xfId="0" applyFont="1" applyFill="1" applyBorder="1" applyAlignment="1">
      <alignment vertical="center" wrapText="1"/>
    </xf>
    <xf numFmtId="0" fontId="2" fillId="5" borderId="8" xfId="0" applyFont="1" applyFill="1" applyBorder="1" applyAlignment="1">
      <alignment vertical="center" wrapText="1"/>
    </xf>
    <xf numFmtId="0" fontId="2" fillId="5" borderId="13" xfId="0" applyFont="1" applyFill="1" applyBorder="1" applyAlignment="1">
      <alignment vertical="center"/>
    </xf>
    <xf numFmtId="0" fontId="18" fillId="5" borderId="6" xfId="0" applyFont="1" applyFill="1" applyBorder="1" applyAlignment="1">
      <alignment vertical="center" wrapText="1"/>
    </xf>
    <xf numFmtId="0" fontId="18" fillId="5" borderId="2" xfId="0" applyFont="1" applyFill="1" applyBorder="1" applyAlignment="1">
      <alignment vertical="center" wrapText="1"/>
    </xf>
    <xf numFmtId="0" fontId="15" fillId="5" borderId="5" xfId="0" applyFont="1" applyFill="1" applyBorder="1" applyAlignment="1">
      <alignment horizontal="left" vertical="center" wrapText="1"/>
    </xf>
    <xf numFmtId="0" fontId="15" fillId="5" borderId="11" xfId="0" applyFont="1" applyFill="1" applyBorder="1" applyAlignment="1">
      <alignment horizontal="left" vertical="center" wrapText="1"/>
    </xf>
    <xf numFmtId="0" fontId="15" fillId="5" borderId="8" xfId="0" applyFont="1" applyFill="1" applyBorder="1" applyAlignment="1">
      <alignment horizontal="left" vertical="center" wrapText="1"/>
    </xf>
    <xf numFmtId="0" fontId="15" fillId="5" borderId="9" xfId="0" applyFont="1" applyFill="1" applyBorder="1" applyAlignment="1">
      <alignment vertical="center" wrapText="1"/>
    </xf>
    <xf numFmtId="0" fontId="15" fillId="5" borderId="9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vertical="center"/>
    </xf>
    <xf numFmtId="0" fontId="2" fillId="5" borderId="2" xfId="0" applyFont="1" applyFill="1" applyBorder="1" applyAlignment="1">
      <alignment vertical="center"/>
    </xf>
    <xf numFmtId="0" fontId="2" fillId="5" borderId="9" xfId="0" applyFont="1" applyFill="1" applyBorder="1" applyAlignment="1">
      <alignment vertical="center"/>
    </xf>
    <xf numFmtId="0" fontId="2" fillId="5" borderId="5" xfId="0" applyFont="1" applyFill="1" applyBorder="1" applyAlignment="1">
      <alignment horizontal="left" vertical="center" wrapText="1"/>
    </xf>
    <xf numFmtId="0" fontId="2" fillId="5" borderId="11" xfId="0" applyFont="1" applyFill="1" applyBorder="1" applyAlignment="1">
      <alignment horizontal="left" vertical="center" wrapText="1"/>
    </xf>
    <xf numFmtId="0" fontId="2" fillId="5" borderId="8" xfId="0" applyFont="1" applyFill="1" applyBorder="1" applyAlignment="1">
      <alignment horizontal="left" vertical="center" wrapText="1"/>
    </xf>
    <xf numFmtId="18" fontId="2" fillId="5" borderId="2" xfId="0" applyNumberFormat="1" applyFont="1" applyFill="1" applyBorder="1" applyAlignment="1">
      <alignment horizontal="center" vertical="center" wrapText="1"/>
    </xf>
    <xf numFmtId="18" fontId="2" fillId="5" borderId="9" xfId="0" applyNumberFormat="1" applyFont="1" applyFill="1" applyBorder="1" applyAlignment="1">
      <alignment horizontal="center" vertical="center" wrapText="1"/>
    </xf>
    <xf numFmtId="0" fontId="15" fillId="5" borderId="6" xfId="0" applyFont="1" applyFill="1" applyBorder="1" applyAlignment="1">
      <alignment vertical="center"/>
    </xf>
    <xf numFmtId="0" fontId="15" fillId="5" borderId="2" xfId="0" applyFont="1" applyFill="1" applyBorder="1" applyAlignment="1">
      <alignment vertical="center"/>
    </xf>
    <xf numFmtId="0" fontId="0" fillId="5" borderId="6" xfId="0" applyFont="1" applyFill="1" applyBorder="1" applyAlignment="1">
      <alignment vertical="center" wrapText="1"/>
    </xf>
    <xf numFmtId="0" fontId="16" fillId="5" borderId="2" xfId="0" applyFont="1" applyFill="1" applyBorder="1" applyAlignment="1">
      <alignment vertical="center" wrapText="1"/>
    </xf>
    <xf numFmtId="0" fontId="0" fillId="5" borderId="2" xfId="0" applyFont="1" applyFill="1" applyBorder="1" applyAlignment="1">
      <alignment horizontal="center" vertical="center"/>
    </xf>
    <xf numFmtId="0" fontId="0" fillId="5" borderId="9" xfId="0" applyFont="1" applyFill="1" applyBorder="1" applyAlignment="1">
      <alignment vertical="center" wrapText="1"/>
    </xf>
    <xf numFmtId="3" fontId="2" fillId="5" borderId="6" xfId="0" applyNumberFormat="1" applyFont="1" applyFill="1" applyBorder="1" applyAlignment="1">
      <alignment horizontal="center" vertical="center"/>
    </xf>
    <xf numFmtId="3" fontId="2" fillId="5" borderId="2" xfId="0" applyNumberFormat="1" applyFont="1" applyFill="1" applyBorder="1" applyAlignment="1">
      <alignment horizontal="center" vertical="center"/>
    </xf>
    <xf numFmtId="0" fontId="15" fillId="10" borderId="11" xfId="0" applyFont="1" applyFill="1" applyBorder="1" applyAlignment="1">
      <alignment horizontal="left" vertical="center" wrapText="1"/>
    </xf>
    <xf numFmtId="0" fontId="15" fillId="10" borderId="2" xfId="0" applyFont="1" applyFill="1" applyBorder="1" applyAlignment="1">
      <alignment vertical="center" wrapText="1" shrinkToFit="1"/>
    </xf>
    <xf numFmtId="0" fontId="2" fillId="10" borderId="11" xfId="0" applyFont="1" applyFill="1" applyBorder="1" applyAlignment="1">
      <alignment horizontal="left" vertical="center"/>
    </xf>
    <xf numFmtId="0" fontId="2" fillId="5" borderId="26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vertical="center" wrapText="1" shrinkToFit="1"/>
    </xf>
    <xf numFmtId="0" fontId="15" fillId="5" borderId="1" xfId="0" applyFont="1" applyFill="1" applyBorder="1" applyAlignment="1">
      <alignment vertical="center" wrapText="1"/>
    </xf>
    <xf numFmtId="0" fontId="15" fillId="5" borderId="1" xfId="0" applyFont="1" applyFill="1" applyBorder="1" applyAlignment="1">
      <alignment horizontal="center" vertical="center" wrapText="1" shrinkToFit="1"/>
    </xf>
    <xf numFmtId="0" fontId="2" fillId="5" borderId="28" xfId="0" applyFont="1" applyFill="1" applyBorder="1" applyAlignment="1">
      <alignment horizontal="left" vertical="center"/>
    </xf>
    <xf numFmtId="0" fontId="15" fillId="5" borderId="4" xfId="0" applyFont="1" applyFill="1" applyBorder="1" applyAlignment="1">
      <alignment vertical="center" wrapText="1" shrinkToFit="1"/>
    </xf>
    <xf numFmtId="0" fontId="15" fillId="5" borderId="4" xfId="0" applyFont="1" applyFill="1" applyBorder="1" applyAlignment="1">
      <alignment horizontal="center" vertical="center" wrapText="1" shrinkToFit="1"/>
    </xf>
    <xf numFmtId="0" fontId="2" fillId="5" borderId="4" xfId="0" applyFont="1" applyFill="1" applyBorder="1" applyAlignment="1">
      <alignment horizontal="center" vertical="center" wrapText="1" shrinkToFit="1"/>
    </xf>
    <xf numFmtId="0" fontId="2" fillId="5" borderId="4" xfId="0" applyFont="1" applyFill="1" applyBorder="1" applyAlignment="1">
      <alignment horizontal="center" vertical="center"/>
    </xf>
    <xf numFmtId="0" fontId="2" fillId="5" borderId="26" xfId="0" applyFont="1" applyFill="1" applyBorder="1" applyAlignment="1">
      <alignment horizontal="left" vertical="center" wrapText="1" shrinkToFit="1"/>
    </xf>
    <xf numFmtId="0" fontId="2" fillId="5" borderId="1" xfId="0" applyFont="1" applyFill="1" applyBorder="1" applyAlignment="1">
      <alignment vertical="center" wrapText="1" shrinkToFit="1"/>
    </xf>
    <xf numFmtId="0" fontId="2" fillId="5" borderId="1" xfId="0" applyFont="1" applyFill="1" applyBorder="1" applyAlignment="1">
      <alignment horizontal="center" vertical="center" wrapText="1" shrinkToFit="1"/>
    </xf>
    <xf numFmtId="0" fontId="2" fillId="5" borderId="28" xfId="0" applyFont="1" applyFill="1" applyBorder="1" applyAlignment="1">
      <alignment vertical="center"/>
    </xf>
    <xf numFmtId="0" fontId="2" fillId="5" borderId="4" xfId="0" applyFont="1" applyFill="1" applyBorder="1" applyAlignment="1">
      <alignment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5" borderId="29" xfId="0" applyFont="1" applyFill="1" applyBorder="1" applyAlignment="1">
      <alignment vertical="center"/>
    </xf>
    <xf numFmtId="0" fontId="2" fillId="5" borderId="3" xfId="0" applyFont="1" applyFill="1" applyBorder="1" applyAlignment="1">
      <alignment vertical="center" wrapText="1" shrinkToFit="1"/>
    </xf>
    <xf numFmtId="0" fontId="2" fillId="5" borderId="3" xfId="0" applyFont="1" applyFill="1" applyBorder="1" applyAlignment="1">
      <alignment horizontal="center" vertical="center" wrapText="1" shrinkToFi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/>
    </xf>
    <xf numFmtId="0" fontId="2" fillId="5" borderId="28" xfId="0" applyFont="1" applyFill="1" applyBorder="1" applyAlignment="1">
      <alignment horizontal="left" vertical="center" wrapText="1" shrinkToFit="1"/>
    </xf>
    <xf numFmtId="0" fontId="2" fillId="5" borderId="4" xfId="0" applyFont="1" applyFill="1" applyBorder="1" applyAlignment="1">
      <alignment vertical="center" wrapText="1" shrinkToFit="1"/>
    </xf>
    <xf numFmtId="0" fontId="10" fillId="7" borderId="19" xfId="0" applyFont="1" applyFill="1" applyBorder="1"/>
    <xf numFmtId="3" fontId="11" fillId="0" borderId="20" xfId="0" applyNumberFormat="1" applyFont="1" applyBorder="1" applyAlignment="1">
      <alignment horizontal="center" vertical="center"/>
    </xf>
    <xf numFmtId="16" fontId="2" fillId="5" borderId="2" xfId="0" applyNumberFormat="1" applyFont="1" applyFill="1" applyBorder="1" applyAlignment="1">
      <alignment horizontal="center" vertical="center" wrapText="1"/>
    </xf>
    <xf numFmtId="18" fontId="22" fillId="5" borderId="6" xfId="0" applyNumberFormat="1" applyFont="1" applyFill="1" applyBorder="1" applyAlignment="1">
      <alignment horizontal="center" vertical="center" wrapText="1"/>
    </xf>
    <xf numFmtId="18" fontId="22" fillId="5" borderId="2" xfId="0" applyNumberFormat="1" applyFont="1" applyFill="1" applyBorder="1" applyAlignment="1">
      <alignment horizontal="center" vertical="center" wrapText="1"/>
    </xf>
    <xf numFmtId="0" fontId="22" fillId="5" borderId="1" xfId="0" applyFont="1" applyFill="1" applyBorder="1" applyAlignment="1">
      <alignment horizontal="center" vertical="center" wrapText="1"/>
    </xf>
    <xf numFmtId="0" fontId="22" fillId="5" borderId="2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right"/>
    </xf>
    <xf numFmtId="0" fontId="11" fillId="0" borderId="4" xfId="0" applyFont="1" applyBorder="1" applyAlignment="1">
      <alignment horizontal="center" vertical="center"/>
    </xf>
    <xf numFmtId="0" fontId="0" fillId="0" borderId="2" xfId="0" applyBorder="1"/>
    <xf numFmtId="3" fontId="14" fillId="8" borderId="7" xfId="0" applyNumberFormat="1" applyFont="1" applyFill="1" applyBorder="1" applyAlignment="1">
      <alignment horizontal="center" vertical="center"/>
    </xf>
    <xf numFmtId="3" fontId="14" fillId="8" borderId="12" xfId="0" applyNumberFormat="1" applyFont="1" applyFill="1" applyBorder="1" applyAlignment="1">
      <alignment horizontal="center" vertical="center"/>
    </xf>
    <xf numFmtId="3" fontId="14" fillId="8" borderId="10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8" fillId="3" borderId="0" xfId="0" applyFont="1" applyFill="1" applyAlignment="1">
      <alignment horizontal="center"/>
    </xf>
    <xf numFmtId="0" fontId="7" fillId="3" borderId="0" xfId="0" applyFont="1" applyFill="1" applyAlignment="1">
      <alignment horizontal="center"/>
    </xf>
    <xf numFmtId="0" fontId="4" fillId="0" borderId="0" xfId="0" applyFont="1" applyBorder="1" applyAlignment="1">
      <alignment horizontal="center"/>
    </xf>
    <xf numFmtId="3" fontId="14" fillId="8" borderId="7" xfId="0" applyNumberFormat="1" applyFont="1" applyFill="1" applyBorder="1" applyAlignment="1">
      <alignment horizontal="center" vertical="center" wrapText="1"/>
    </xf>
    <xf numFmtId="3" fontId="14" fillId="8" borderId="12" xfId="0" applyNumberFormat="1" applyFont="1" applyFill="1" applyBorder="1" applyAlignment="1">
      <alignment horizontal="center" vertical="center" wrapText="1"/>
    </xf>
    <xf numFmtId="3" fontId="14" fillId="8" borderId="10" xfId="0" applyNumberFormat="1" applyFont="1" applyFill="1" applyBorder="1" applyAlignment="1">
      <alignment horizontal="center" vertical="center" wrapText="1"/>
    </xf>
    <xf numFmtId="0" fontId="10" fillId="7" borderId="16" xfId="0" applyFont="1" applyFill="1" applyBorder="1" applyAlignment="1">
      <alignment horizontal="left" vertical="center"/>
    </xf>
    <xf numFmtId="0" fontId="10" fillId="7" borderId="18" xfId="0" applyFont="1" applyFill="1" applyBorder="1" applyAlignment="1">
      <alignment horizontal="left" vertical="center"/>
    </xf>
    <xf numFmtId="0" fontId="10" fillId="7" borderId="17" xfId="0" applyFont="1" applyFill="1" applyBorder="1" applyAlignment="1">
      <alignment horizontal="left" vertical="center"/>
    </xf>
    <xf numFmtId="3" fontId="11" fillId="0" borderId="21" xfId="0" applyNumberFormat="1" applyFont="1" applyBorder="1" applyAlignment="1">
      <alignment horizontal="center" vertical="center"/>
    </xf>
    <xf numFmtId="3" fontId="11" fillId="0" borderId="23" xfId="0" applyNumberFormat="1" applyFont="1" applyBorder="1" applyAlignment="1">
      <alignment horizontal="center" vertical="center"/>
    </xf>
    <xf numFmtId="3" fontId="11" fillId="0" borderId="22" xfId="0" applyNumberFormat="1" applyFont="1" applyBorder="1" applyAlignment="1">
      <alignment horizontal="center" vertical="center"/>
    </xf>
    <xf numFmtId="0" fontId="10" fillId="7" borderId="25" xfId="0" applyFont="1" applyFill="1" applyBorder="1" applyAlignment="1">
      <alignment horizontal="left" vertical="center"/>
    </xf>
    <xf numFmtId="44" fontId="2" fillId="0" borderId="24" xfId="4" applyFont="1" applyBorder="1" applyAlignment="1">
      <alignment horizontal="center"/>
    </xf>
    <xf numFmtId="44" fontId="2" fillId="0" borderId="24" xfId="4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9" fillId="3" borderId="0" xfId="0" applyFont="1" applyFill="1" applyAlignment="1">
      <alignment horizontal="center"/>
    </xf>
    <xf numFmtId="44" fontId="0" fillId="0" borderId="24" xfId="4" applyFont="1" applyBorder="1" applyAlignment="1">
      <alignment horizontal="center" vertical="center"/>
    </xf>
    <xf numFmtId="44" fontId="0" fillId="0" borderId="24" xfId="4" applyFont="1" applyBorder="1" applyAlignment="1">
      <alignment horizontal="center"/>
    </xf>
  </cellXfs>
  <cellStyles count="5">
    <cellStyle name="Millares 2" xfId="2"/>
    <cellStyle name="Millares 3" xfId="3"/>
    <cellStyle name="Moneda" xfId="4" builtinId="4"/>
    <cellStyle name="Moneda 2" xfId="1"/>
    <cellStyle name="Normal" xfId="0" builtinId="0"/>
  </cellStyles>
  <dxfs count="0"/>
  <tableStyles count="0" defaultTableStyle="TableStyleMedium2" defaultPivotStyle="PivotStyleLight16"/>
  <colors>
    <mruColors>
      <color rgb="FF3333FF"/>
      <color rgb="FF0000FF"/>
      <color rgb="FFFF99CC"/>
      <color rgb="FF00FFFF"/>
      <color rgb="FFFFFF00"/>
      <color rgb="FFFF3300"/>
      <color rgb="FF00CC00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180975</xdr:colOff>
      <xdr:row>15</xdr:row>
      <xdr:rowOff>0</xdr:rowOff>
    </xdr:from>
    <xdr:ext cx="184731" cy="264560"/>
    <xdr:sp macro="" textlink="">
      <xdr:nvSpPr>
        <xdr:cNvPr id="2" name="3 CuadroTexto"/>
        <xdr:cNvSpPr txBox="1"/>
      </xdr:nvSpPr>
      <xdr:spPr>
        <a:xfrm>
          <a:off x="79343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twoCellAnchor editAs="oneCell">
    <xdr:from>
      <xdr:col>5</xdr:col>
      <xdr:colOff>164167</xdr:colOff>
      <xdr:row>0</xdr:row>
      <xdr:rowOff>0</xdr:rowOff>
    </xdr:from>
    <xdr:to>
      <xdr:col>8</xdr:col>
      <xdr:colOff>413821</xdr:colOff>
      <xdr:row>0</xdr:row>
      <xdr:rowOff>514350</xdr:rowOff>
    </xdr:to>
    <xdr:pic>
      <xdr:nvPicPr>
        <xdr:cNvPr id="3" name="Imagen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85560" y="0"/>
          <a:ext cx="2862225" cy="514350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6</xdr:col>
      <xdr:colOff>180975</xdr:colOff>
      <xdr:row>15</xdr:row>
      <xdr:rowOff>0</xdr:rowOff>
    </xdr:from>
    <xdr:ext cx="184731" cy="264560"/>
    <xdr:sp macro="" textlink="">
      <xdr:nvSpPr>
        <xdr:cNvPr id="4" name="3 CuadroTexto"/>
        <xdr:cNvSpPr txBox="1"/>
      </xdr:nvSpPr>
      <xdr:spPr>
        <a:xfrm>
          <a:off x="79343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180975</xdr:colOff>
      <xdr:row>88</xdr:row>
      <xdr:rowOff>0</xdr:rowOff>
    </xdr:from>
    <xdr:ext cx="184731" cy="264560"/>
    <xdr:sp macro="" textlink="">
      <xdr:nvSpPr>
        <xdr:cNvPr id="9" name="3 CuadroTexto"/>
        <xdr:cNvSpPr txBox="1"/>
      </xdr:nvSpPr>
      <xdr:spPr>
        <a:xfrm>
          <a:off x="7934325" y="328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180975</xdr:colOff>
      <xdr:row>88</xdr:row>
      <xdr:rowOff>0</xdr:rowOff>
    </xdr:from>
    <xdr:ext cx="184731" cy="264560"/>
    <xdr:sp macro="" textlink="">
      <xdr:nvSpPr>
        <xdr:cNvPr id="10" name="3 CuadroTexto"/>
        <xdr:cNvSpPr txBox="1"/>
      </xdr:nvSpPr>
      <xdr:spPr>
        <a:xfrm>
          <a:off x="7934325" y="328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180975</xdr:colOff>
      <xdr:row>150</xdr:row>
      <xdr:rowOff>0</xdr:rowOff>
    </xdr:from>
    <xdr:ext cx="184731" cy="264560"/>
    <xdr:sp macro="" textlink="">
      <xdr:nvSpPr>
        <xdr:cNvPr id="13" name="3 CuadroTexto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10287000" y="280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150</xdr:row>
      <xdr:rowOff>0</xdr:rowOff>
    </xdr:from>
    <xdr:ext cx="184731" cy="264560"/>
    <xdr:sp macro="" textlink="">
      <xdr:nvSpPr>
        <xdr:cNvPr id="14" name="3 CuadroTexto">
          <a:extLst>
            <a:ext uri="{FF2B5EF4-FFF2-40B4-BE49-F238E27FC236}">
              <a16:creationId xmlns:a16="http://schemas.microsoft.com/office/drawing/2014/main" xmlns="" id="{23DB7131-63FB-4FD6-874A-B63ABC7F5E76}"/>
            </a:ext>
          </a:extLst>
        </xdr:cNvPr>
        <xdr:cNvSpPr txBox="1"/>
      </xdr:nvSpPr>
      <xdr:spPr>
        <a:xfrm>
          <a:off x="11134725" y="280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180975</xdr:colOff>
      <xdr:row>140</xdr:row>
      <xdr:rowOff>0</xdr:rowOff>
    </xdr:from>
    <xdr:ext cx="184731" cy="264560"/>
    <xdr:sp macro="" textlink="">
      <xdr:nvSpPr>
        <xdr:cNvPr id="12" name="3 CuadroTexto"/>
        <xdr:cNvSpPr txBox="1"/>
      </xdr:nvSpPr>
      <xdr:spPr>
        <a:xfrm>
          <a:off x="7934325" y="311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180975</xdr:colOff>
      <xdr:row>166</xdr:row>
      <xdr:rowOff>0</xdr:rowOff>
    </xdr:from>
    <xdr:ext cx="184731" cy="264560"/>
    <xdr:sp macro="" textlink="">
      <xdr:nvSpPr>
        <xdr:cNvPr id="15" name="3 CuadroTexto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934325" y="299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180975</xdr:colOff>
      <xdr:row>166</xdr:row>
      <xdr:rowOff>0</xdr:rowOff>
    </xdr:from>
    <xdr:ext cx="184731" cy="264560"/>
    <xdr:sp macro="" textlink="">
      <xdr:nvSpPr>
        <xdr:cNvPr id="16" name="3 CuadroTexto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SpPr txBox="1"/>
      </xdr:nvSpPr>
      <xdr:spPr>
        <a:xfrm>
          <a:off x="7934325" y="299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180975</xdr:colOff>
      <xdr:row>166</xdr:row>
      <xdr:rowOff>0</xdr:rowOff>
    </xdr:from>
    <xdr:ext cx="184731" cy="264560"/>
    <xdr:sp macro="" textlink="">
      <xdr:nvSpPr>
        <xdr:cNvPr id="17" name="3 CuadroTexto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SpPr txBox="1"/>
      </xdr:nvSpPr>
      <xdr:spPr>
        <a:xfrm>
          <a:off x="7934325" y="299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180975</xdr:colOff>
      <xdr:row>166</xdr:row>
      <xdr:rowOff>0</xdr:rowOff>
    </xdr:from>
    <xdr:ext cx="184731" cy="264560"/>
    <xdr:sp macro="" textlink="">
      <xdr:nvSpPr>
        <xdr:cNvPr id="18" name="3 CuadroTexto">
          <a:extLst>
            <a:ext uri="{FF2B5EF4-FFF2-40B4-BE49-F238E27FC236}">
              <a16:creationId xmlns:a16="http://schemas.microsoft.com/office/drawing/2014/main" xmlns="" id="{00000000-0008-0000-0200-000006000000}"/>
            </a:ext>
          </a:extLst>
        </xdr:cNvPr>
        <xdr:cNvSpPr txBox="1"/>
      </xdr:nvSpPr>
      <xdr:spPr>
        <a:xfrm>
          <a:off x="7934325" y="4552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180975</xdr:colOff>
      <xdr:row>166</xdr:row>
      <xdr:rowOff>0</xdr:rowOff>
    </xdr:from>
    <xdr:ext cx="184731" cy="264560"/>
    <xdr:sp macro="" textlink="">
      <xdr:nvSpPr>
        <xdr:cNvPr id="19" name="3 CuadroTexto">
          <a:extLst>
            <a:ext uri="{FF2B5EF4-FFF2-40B4-BE49-F238E27FC236}">
              <a16:creationId xmlns:a16="http://schemas.microsoft.com/office/drawing/2014/main" xmlns="" id="{00000000-0008-0000-0200-000007000000}"/>
            </a:ext>
          </a:extLst>
        </xdr:cNvPr>
        <xdr:cNvSpPr txBox="1"/>
      </xdr:nvSpPr>
      <xdr:spPr>
        <a:xfrm>
          <a:off x="7934325" y="531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180975</xdr:colOff>
      <xdr:row>166</xdr:row>
      <xdr:rowOff>0</xdr:rowOff>
    </xdr:from>
    <xdr:ext cx="184731" cy="264560"/>
    <xdr:sp macro="" textlink="">
      <xdr:nvSpPr>
        <xdr:cNvPr id="20" name="3 CuadroTexto">
          <a:extLst>
            <a:ext uri="{FF2B5EF4-FFF2-40B4-BE49-F238E27FC236}">
              <a16:creationId xmlns:a16="http://schemas.microsoft.com/office/drawing/2014/main" xmlns="" id="{375B9DB8-928C-41AA-9DC2-14B5E5FBAAC1}"/>
            </a:ext>
          </a:extLst>
        </xdr:cNvPr>
        <xdr:cNvSpPr txBox="1"/>
      </xdr:nvSpPr>
      <xdr:spPr>
        <a:xfrm>
          <a:off x="7934325" y="379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180975</xdr:colOff>
      <xdr:row>194</xdr:row>
      <xdr:rowOff>0</xdr:rowOff>
    </xdr:from>
    <xdr:ext cx="184731" cy="264560"/>
    <xdr:sp macro="" textlink="">
      <xdr:nvSpPr>
        <xdr:cNvPr id="21" name="3 CuadroTexto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934325" y="280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180975</xdr:colOff>
      <xdr:row>222</xdr:row>
      <xdr:rowOff>0</xdr:rowOff>
    </xdr:from>
    <xdr:ext cx="184731" cy="264560"/>
    <xdr:sp macro="" textlink="">
      <xdr:nvSpPr>
        <xdr:cNvPr id="22" name="3 CuadroTexto">
          <a:extLst>
            <a:ext uri="{FF2B5EF4-FFF2-40B4-BE49-F238E27FC236}">
              <a16:creationId xmlns:a16="http://schemas.microsoft.com/office/drawing/2014/main" xmlns="" id="{08A5B9DA-FF1E-4FE9-B4F7-6E3770F75A98}"/>
            </a:ext>
          </a:extLst>
        </xdr:cNvPr>
        <xdr:cNvSpPr txBox="1"/>
      </xdr:nvSpPr>
      <xdr:spPr>
        <a:xfrm>
          <a:off x="6124575" y="278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180975</xdr:colOff>
      <xdr:row>161</xdr:row>
      <xdr:rowOff>0</xdr:rowOff>
    </xdr:from>
    <xdr:ext cx="184731" cy="264560"/>
    <xdr:sp macro="" textlink="">
      <xdr:nvSpPr>
        <xdr:cNvPr id="23" name="3 CuadroTexto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934325" y="3343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180975</xdr:colOff>
      <xdr:row>161</xdr:row>
      <xdr:rowOff>0</xdr:rowOff>
    </xdr:from>
    <xdr:ext cx="184731" cy="264560"/>
    <xdr:sp macro="" textlink="">
      <xdr:nvSpPr>
        <xdr:cNvPr id="24" name="3 CuadroTexto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SpPr txBox="1"/>
      </xdr:nvSpPr>
      <xdr:spPr>
        <a:xfrm>
          <a:off x="7934325" y="3343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180975</xdr:colOff>
      <xdr:row>163</xdr:row>
      <xdr:rowOff>0</xdr:rowOff>
    </xdr:from>
    <xdr:ext cx="184731" cy="264560"/>
    <xdr:sp macro="" textlink="">
      <xdr:nvSpPr>
        <xdr:cNvPr id="25" name="3 CuadroTexto">
          <a:extLst>
            <a:ext uri="{FF2B5EF4-FFF2-40B4-BE49-F238E27FC236}">
              <a16:creationId xmlns:a16="http://schemas.microsoft.com/office/drawing/2014/main" xmlns="" id="{00000000-0008-0000-0200-000006000000}"/>
            </a:ext>
          </a:extLst>
        </xdr:cNvPr>
        <xdr:cNvSpPr txBox="1"/>
      </xdr:nvSpPr>
      <xdr:spPr>
        <a:xfrm>
          <a:off x="7934325" y="472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180975</xdr:colOff>
      <xdr:row>164</xdr:row>
      <xdr:rowOff>0</xdr:rowOff>
    </xdr:from>
    <xdr:ext cx="184731" cy="264560"/>
    <xdr:sp macro="" textlink="">
      <xdr:nvSpPr>
        <xdr:cNvPr id="26" name="3 CuadroTexto">
          <a:extLst>
            <a:ext uri="{FF2B5EF4-FFF2-40B4-BE49-F238E27FC236}">
              <a16:creationId xmlns:a16="http://schemas.microsoft.com/office/drawing/2014/main" xmlns="" id="{00000000-0008-0000-0200-000007000000}"/>
            </a:ext>
          </a:extLst>
        </xdr:cNvPr>
        <xdr:cNvSpPr txBox="1"/>
      </xdr:nvSpPr>
      <xdr:spPr>
        <a:xfrm>
          <a:off x="7934325" y="548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180975</xdr:colOff>
      <xdr:row>162</xdr:row>
      <xdr:rowOff>0</xdr:rowOff>
    </xdr:from>
    <xdr:ext cx="184731" cy="264560"/>
    <xdr:sp macro="" textlink="">
      <xdr:nvSpPr>
        <xdr:cNvPr id="27" name="3 CuadroTexto">
          <a:extLst>
            <a:ext uri="{FF2B5EF4-FFF2-40B4-BE49-F238E27FC236}">
              <a16:creationId xmlns:a16="http://schemas.microsoft.com/office/drawing/2014/main" xmlns="" id="{375B9DB8-928C-41AA-9DC2-14B5E5FBAAC1}"/>
            </a:ext>
          </a:extLst>
        </xdr:cNvPr>
        <xdr:cNvSpPr txBox="1"/>
      </xdr:nvSpPr>
      <xdr:spPr>
        <a:xfrm>
          <a:off x="7934325" y="3962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180975</xdr:colOff>
      <xdr:row>161</xdr:row>
      <xdr:rowOff>0</xdr:rowOff>
    </xdr:from>
    <xdr:ext cx="184731" cy="264560"/>
    <xdr:sp macro="" textlink="">
      <xdr:nvSpPr>
        <xdr:cNvPr id="28" name="3 CuadroTexto">
          <a:extLst>
            <a:ext uri="{FF2B5EF4-FFF2-40B4-BE49-F238E27FC236}">
              <a16:creationId xmlns:a16="http://schemas.microsoft.com/office/drawing/2014/main" xmlns="" id="{CCE6A202-E7C4-4068-BBAA-2912F498A4AF}"/>
            </a:ext>
          </a:extLst>
        </xdr:cNvPr>
        <xdr:cNvSpPr txBox="1"/>
      </xdr:nvSpPr>
      <xdr:spPr>
        <a:xfrm>
          <a:off x="7934325" y="3343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180975</xdr:colOff>
      <xdr:row>135</xdr:row>
      <xdr:rowOff>0</xdr:rowOff>
    </xdr:from>
    <xdr:ext cx="184731" cy="264560"/>
    <xdr:sp macro="" textlink="">
      <xdr:nvSpPr>
        <xdr:cNvPr id="31" name="3 CuadroTexto"/>
        <xdr:cNvSpPr txBox="1"/>
      </xdr:nvSpPr>
      <xdr:spPr>
        <a:xfrm>
          <a:off x="7934325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180975</xdr:colOff>
      <xdr:row>135</xdr:row>
      <xdr:rowOff>0</xdr:rowOff>
    </xdr:from>
    <xdr:ext cx="184731" cy="264560"/>
    <xdr:sp macro="" textlink="">
      <xdr:nvSpPr>
        <xdr:cNvPr id="32" name="3 CuadroTexto"/>
        <xdr:cNvSpPr txBox="1"/>
      </xdr:nvSpPr>
      <xdr:spPr>
        <a:xfrm>
          <a:off x="7934325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180975</xdr:colOff>
      <xdr:row>16</xdr:row>
      <xdr:rowOff>0</xdr:rowOff>
    </xdr:from>
    <xdr:ext cx="184731" cy="264560"/>
    <xdr:sp macro="" textlink="">
      <xdr:nvSpPr>
        <xdr:cNvPr id="33" name="3 CuadroTexto"/>
        <xdr:cNvSpPr txBox="1"/>
      </xdr:nvSpPr>
      <xdr:spPr>
        <a:xfrm>
          <a:off x="793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180975</xdr:colOff>
      <xdr:row>16</xdr:row>
      <xdr:rowOff>0</xdr:rowOff>
    </xdr:from>
    <xdr:ext cx="184731" cy="264560"/>
    <xdr:sp macro="" textlink="">
      <xdr:nvSpPr>
        <xdr:cNvPr id="34" name="3 CuadroTexto"/>
        <xdr:cNvSpPr txBox="1"/>
      </xdr:nvSpPr>
      <xdr:spPr>
        <a:xfrm>
          <a:off x="7934325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180975</xdr:colOff>
      <xdr:row>156</xdr:row>
      <xdr:rowOff>0</xdr:rowOff>
    </xdr:from>
    <xdr:ext cx="184731" cy="264560"/>
    <xdr:sp macro="" textlink="">
      <xdr:nvSpPr>
        <xdr:cNvPr id="36" name="3 CuadroTexto"/>
        <xdr:cNvSpPr txBox="1"/>
      </xdr:nvSpPr>
      <xdr:spPr>
        <a:xfrm>
          <a:off x="7934325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180975</xdr:colOff>
      <xdr:row>157</xdr:row>
      <xdr:rowOff>0</xdr:rowOff>
    </xdr:from>
    <xdr:ext cx="184731" cy="264560"/>
    <xdr:sp macro="" textlink="">
      <xdr:nvSpPr>
        <xdr:cNvPr id="37" name="3 CuadroTexto"/>
        <xdr:cNvSpPr txBox="1"/>
      </xdr:nvSpPr>
      <xdr:spPr>
        <a:xfrm>
          <a:off x="7934325" y="320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180975</xdr:colOff>
      <xdr:row>158</xdr:row>
      <xdr:rowOff>0</xdr:rowOff>
    </xdr:from>
    <xdr:ext cx="184731" cy="264560"/>
    <xdr:sp macro="" textlink="">
      <xdr:nvSpPr>
        <xdr:cNvPr id="38" name="3 CuadroTexto"/>
        <xdr:cNvSpPr txBox="1"/>
      </xdr:nvSpPr>
      <xdr:spPr>
        <a:xfrm>
          <a:off x="7934325" y="354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180975</xdr:colOff>
      <xdr:row>159</xdr:row>
      <xdr:rowOff>0</xdr:rowOff>
    </xdr:from>
    <xdr:ext cx="184731" cy="264560"/>
    <xdr:sp macro="" textlink="">
      <xdr:nvSpPr>
        <xdr:cNvPr id="39" name="3 CuadroTexto"/>
        <xdr:cNvSpPr txBox="1"/>
      </xdr:nvSpPr>
      <xdr:spPr>
        <a:xfrm>
          <a:off x="7934325" y="4057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180975</xdr:colOff>
      <xdr:row>184</xdr:row>
      <xdr:rowOff>0</xdr:rowOff>
    </xdr:from>
    <xdr:ext cx="184731" cy="264560"/>
    <xdr:sp macro="" textlink="">
      <xdr:nvSpPr>
        <xdr:cNvPr id="35" name="3 CuadroTexto"/>
        <xdr:cNvSpPr txBox="1"/>
      </xdr:nvSpPr>
      <xdr:spPr>
        <a:xfrm>
          <a:off x="7934325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180975</xdr:colOff>
      <xdr:row>184</xdr:row>
      <xdr:rowOff>0</xdr:rowOff>
    </xdr:from>
    <xdr:ext cx="184731" cy="264560"/>
    <xdr:sp macro="" textlink="">
      <xdr:nvSpPr>
        <xdr:cNvPr id="40" name="3 CuadroTexto"/>
        <xdr:cNvSpPr txBox="1"/>
      </xdr:nvSpPr>
      <xdr:spPr>
        <a:xfrm>
          <a:off x="9610725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180975</xdr:colOff>
      <xdr:row>181</xdr:row>
      <xdr:rowOff>0</xdr:rowOff>
    </xdr:from>
    <xdr:ext cx="184731" cy="264560"/>
    <xdr:sp macro="" textlink="">
      <xdr:nvSpPr>
        <xdr:cNvPr id="41" name="3 CuadroTexto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934325" y="599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180975</xdr:colOff>
      <xdr:row>178</xdr:row>
      <xdr:rowOff>0</xdr:rowOff>
    </xdr:from>
    <xdr:ext cx="184731" cy="264560"/>
    <xdr:sp macro="" textlink="">
      <xdr:nvSpPr>
        <xdr:cNvPr id="42" name="3 CuadroTexto">
          <a:extLst>
            <a:ext uri="{FF2B5EF4-FFF2-40B4-BE49-F238E27FC236}">
              <a16:creationId xmlns:a16="http://schemas.microsoft.com/office/drawing/2014/main" xmlns="" id="{C5856AA5-F751-4272-B819-73B11F3DC324}"/>
            </a:ext>
          </a:extLst>
        </xdr:cNvPr>
        <xdr:cNvSpPr txBox="1"/>
      </xdr:nvSpPr>
      <xdr:spPr>
        <a:xfrm>
          <a:off x="7934325" y="345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178</xdr:row>
      <xdr:rowOff>0</xdr:rowOff>
    </xdr:from>
    <xdr:ext cx="184731" cy="264560"/>
    <xdr:sp macro="" textlink="">
      <xdr:nvSpPr>
        <xdr:cNvPr id="43" name="3 CuadroTexto">
          <a:extLst>
            <a:ext uri="{FF2B5EF4-FFF2-40B4-BE49-F238E27FC236}">
              <a16:creationId xmlns:a16="http://schemas.microsoft.com/office/drawing/2014/main" xmlns="" id="{2256A02A-162A-4B3B-BF3F-41F167D34F4C}"/>
            </a:ext>
          </a:extLst>
        </xdr:cNvPr>
        <xdr:cNvSpPr txBox="1"/>
      </xdr:nvSpPr>
      <xdr:spPr>
        <a:xfrm>
          <a:off x="8782050" y="345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180975</xdr:colOff>
      <xdr:row>178</xdr:row>
      <xdr:rowOff>0</xdr:rowOff>
    </xdr:from>
    <xdr:ext cx="184731" cy="264560"/>
    <xdr:sp macro="" textlink="">
      <xdr:nvSpPr>
        <xdr:cNvPr id="44" name="3 CuadroTexto">
          <a:extLst>
            <a:ext uri="{FF2B5EF4-FFF2-40B4-BE49-F238E27FC236}">
              <a16:creationId xmlns:a16="http://schemas.microsoft.com/office/drawing/2014/main" xmlns="" id="{CC4C6035-2E95-47C8-BCB7-DE1C39327C2C}"/>
            </a:ext>
          </a:extLst>
        </xdr:cNvPr>
        <xdr:cNvSpPr txBox="1"/>
      </xdr:nvSpPr>
      <xdr:spPr>
        <a:xfrm>
          <a:off x="9610725" y="345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180975</xdr:colOff>
      <xdr:row>182</xdr:row>
      <xdr:rowOff>0</xdr:rowOff>
    </xdr:from>
    <xdr:ext cx="184731" cy="264560"/>
    <xdr:sp macro="" textlink="">
      <xdr:nvSpPr>
        <xdr:cNvPr id="45" name="3 CuadroTexto">
          <a:extLst>
            <a:ext uri="{FF2B5EF4-FFF2-40B4-BE49-F238E27FC236}">
              <a16:creationId xmlns:a16="http://schemas.microsoft.com/office/drawing/2014/main" xmlns="" id="{04810BF5-5BD2-4482-82E3-8D4E5180AAC7}"/>
            </a:ext>
          </a:extLst>
        </xdr:cNvPr>
        <xdr:cNvSpPr txBox="1"/>
      </xdr:nvSpPr>
      <xdr:spPr>
        <a:xfrm>
          <a:off x="7934325" y="667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180975</xdr:colOff>
      <xdr:row>182</xdr:row>
      <xdr:rowOff>0</xdr:rowOff>
    </xdr:from>
    <xdr:ext cx="184731" cy="264560"/>
    <xdr:sp macro="" textlink="">
      <xdr:nvSpPr>
        <xdr:cNvPr id="46" name="3 CuadroTexto">
          <a:extLst>
            <a:ext uri="{FF2B5EF4-FFF2-40B4-BE49-F238E27FC236}">
              <a16:creationId xmlns:a16="http://schemas.microsoft.com/office/drawing/2014/main" xmlns="" id="{488CA909-A2B1-4B6E-A667-1EF96E4E61AC}"/>
            </a:ext>
          </a:extLst>
        </xdr:cNvPr>
        <xdr:cNvSpPr txBox="1"/>
      </xdr:nvSpPr>
      <xdr:spPr>
        <a:xfrm>
          <a:off x="7934325" y="667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180975</xdr:colOff>
      <xdr:row>191</xdr:row>
      <xdr:rowOff>0</xdr:rowOff>
    </xdr:from>
    <xdr:ext cx="184731" cy="264560"/>
    <xdr:sp macro="" textlink="">
      <xdr:nvSpPr>
        <xdr:cNvPr id="47" name="3 CuadroTexto"/>
        <xdr:cNvSpPr txBox="1"/>
      </xdr:nvSpPr>
      <xdr:spPr>
        <a:xfrm>
          <a:off x="7934325" y="280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180975</xdr:colOff>
      <xdr:row>42</xdr:row>
      <xdr:rowOff>0</xdr:rowOff>
    </xdr:from>
    <xdr:ext cx="184731" cy="264560"/>
    <xdr:sp macro="" textlink="">
      <xdr:nvSpPr>
        <xdr:cNvPr id="48" name="3 CuadroTexto"/>
        <xdr:cNvSpPr txBox="1"/>
      </xdr:nvSpPr>
      <xdr:spPr>
        <a:xfrm>
          <a:off x="6753225" y="437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180975</xdr:colOff>
      <xdr:row>42</xdr:row>
      <xdr:rowOff>0</xdr:rowOff>
    </xdr:from>
    <xdr:ext cx="184731" cy="264560"/>
    <xdr:sp macro="" textlink="">
      <xdr:nvSpPr>
        <xdr:cNvPr id="49" name="3 CuadroTexto"/>
        <xdr:cNvSpPr txBox="1"/>
      </xdr:nvSpPr>
      <xdr:spPr>
        <a:xfrm>
          <a:off x="8877300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180975</xdr:colOff>
      <xdr:row>32</xdr:row>
      <xdr:rowOff>0</xdr:rowOff>
    </xdr:from>
    <xdr:ext cx="184731" cy="264560"/>
    <xdr:sp macro="" textlink="">
      <xdr:nvSpPr>
        <xdr:cNvPr id="50" name="3 CuadroTexto"/>
        <xdr:cNvSpPr txBox="1"/>
      </xdr:nvSpPr>
      <xdr:spPr>
        <a:xfrm>
          <a:off x="8877300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180975</xdr:colOff>
      <xdr:row>39</xdr:row>
      <xdr:rowOff>0</xdr:rowOff>
    </xdr:from>
    <xdr:ext cx="184731" cy="264560"/>
    <xdr:sp macro="" textlink="">
      <xdr:nvSpPr>
        <xdr:cNvPr id="51" name="3 CuadroTexto"/>
        <xdr:cNvSpPr txBox="1"/>
      </xdr:nvSpPr>
      <xdr:spPr>
        <a:xfrm>
          <a:off x="8877300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180975</xdr:colOff>
      <xdr:row>39</xdr:row>
      <xdr:rowOff>0</xdr:rowOff>
    </xdr:from>
    <xdr:ext cx="184731" cy="264560"/>
    <xdr:sp macro="" textlink="">
      <xdr:nvSpPr>
        <xdr:cNvPr id="52" name="3 CuadroTexto"/>
        <xdr:cNvSpPr txBox="1"/>
      </xdr:nvSpPr>
      <xdr:spPr>
        <a:xfrm>
          <a:off x="8877300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180975</xdr:colOff>
      <xdr:row>51</xdr:row>
      <xdr:rowOff>0</xdr:rowOff>
    </xdr:from>
    <xdr:ext cx="184731" cy="264560"/>
    <xdr:sp macro="" textlink="">
      <xdr:nvSpPr>
        <xdr:cNvPr id="53" name="3 CuadroTexto"/>
        <xdr:cNvSpPr txBox="1"/>
      </xdr:nvSpPr>
      <xdr:spPr>
        <a:xfrm>
          <a:off x="8877300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180975</xdr:colOff>
      <xdr:row>81</xdr:row>
      <xdr:rowOff>0</xdr:rowOff>
    </xdr:from>
    <xdr:ext cx="184731" cy="264560"/>
    <xdr:sp macro="" textlink="">
      <xdr:nvSpPr>
        <xdr:cNvPr id="54" name="3 CuadroTexto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934325" y="3343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180975</xdr:colOff>
      <xdr:row>81</xdr:row>
      <xdr:rowOff>0</xdr:rowOff>
    </xdr:from>
    <xdr:ext cx="184731" cy="264560"/>
    <xdr:sp macro="" textlink="">
      <xdr:nvSpPr>
        <xdr:cNvPr id="55" name="3 CuadroTexto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SpPr txBox="1"/>
      </xdr:nvSpPr>
      <xdr:spPr>
        <a:xfrm>
          <a:off x="7934325" y="3343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180975</xdr:colOff>
      <xdr:row>83</xdr:row>
      <xdr:rowOff>0</xdr:rowOff>
    </xdr:from>
    <xdr:ext cx="184731" cy="264560"/>
    <xdr:sp macro="" textlink="">
      <xdr:nvSpPr>
        <xdr:cNvPr id="56" name="3 CuadroTexto">
          <a:extLst>
            <a:ext uri="{FF2B5EF4-FFF2-40B4-BE49-F238E27FC236}">
              <a16:creationId xmlns:a16="http://schemas.microsoft.com/office/drawing/2014/main" xmlns="" id="{00000000-0008-0000-0200-000006000000}"/>
            </a:ext>
          </a:extLst>
        </xdr:cNvPr>
        <xdr:cNvSpPr txBox="1"/>
      </xdr:nvSpPr>
      <xdr:spPr>
        <a:xfrm>
          <a:off x="7934325" y="472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180975</xdr:colOff>
      <xdr:row>82</xdr:row>
      <xdr:rowOff>0</xdr:rowOff>
    </xdr:from>
    <xdr:ext cx="184731" cy="264560"/>
    <xdr:sp macro="" textlink="">
      <xdr:nvSpPr>
        <xdr:cNvPr id="57" name="3 CuadroTexto">
          <a:extLst>
            <a:ext uri="{FF2B5EF4-FFF2-40B4-BE49-F238E27FC236}">
              <a16:creationId xmlns:a16="http://schemas.microsoft.com/office/drawing/2014/main" xmlns="" id="{375B9DB8-928C-41AA-9DC2-14B5E5FBAAC1}"/>
            </a:ext>
          </a:extLst>
        </xdr:cNvPr>
        <xdr:cNvSpPr txBox="1"/>
      </xdr:nvSpPr>
      <xdr:spPr>
        <a:xfrm>
          <a:off x="7934325" y="3962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180975</xdr:colOff>
      <xdr:row>81</xdr:row>
      <xdr:rowOff>0</xdr:rowOff>
    </xdr:from>
    <xdr:ext cx="184731" cy="264560"/>
    <xdr:sp macro="" textlink="">
      <xdr:nvSpPr>
        <xdr:cNvPr id="58" name="3 CuadroTexto">
          <a:extLst>
            <a:ext uri="{FF2B5EF4-FFF2-40B4-BE49-F238E27FC236}">
              <a16:creationId xmlns:a16="http://schemas.microsoft.com/office/drawing/2014/main" xmlns="" id="{CCE6A202-E7C4-4068-BBAA-2912F498A4AF}"/>
            </a:ext>
          </a:extLst>
        </xdr:cNvPr>
        <xdr:cNvSpPr txBox="1"/>
      </xdr:nvSpPr>
      <xdr:spPr>
        <a:xfrm>
          <a:off x="7934325" y="3343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180975</xdr:colOff>
      <xdr:row>81</xdr:row>
      <xdr:rowOff>0</xdr:rowOff>
    </xdr:from>
    <xdr:ext cx="184731" cy="264560"/>
    <xdr:sp macro="" textlink="">
      <xdr:nvSpPr>
        <xdr:cNvPr id="59" name="3 CuadroTexto">
          <a:extLst>
            <a:ext uri="{FF2B5EF4-FFF2-40B4-BE49-F238E27FC236}">
              <a16:creationId xmlns:a16="http://schemas.microsoft.com/office/drawing/2014/main" xmlns="" id="{E4B817F7-F2B2-4743-9A15-F6E002FA377B}"/>
            </a:ext>
          </a:extLst>
        </xdr:cNvPr>
        <xdr:cNvSpPr txBox="1"/>
      </xdr:nvSpPr>
      <xdr:spPr>
        <a:xfrm>
          <a:off x="7934325" y="3343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180975</xdr:colOff>
      <xdr:row>82</xdr:row>
      <xdr:rowOff>0</xdr:rowOff>
    </xdr:from>
    <xdr:ext cx="184731" cy="264560"/>
    <xdr:sp macro="" textlink="">
      <xdr:nvSpPr>
        <xdr:cNvPr id="60" name="3 CuadroTexto">
          <a:extLst>
            <a:ext uri="{FF2B5EF4-FFF2-40B4-BE49-F238E27FC236}">
              <a16:creationId xmlns:a16="http://schemas.microsoft.com/office/drawing/2014/main" xmlns="" id="{07DAA05E-920D-44DB-A976-EBE6F4311020}"/>
            </a:ext>
          </a:extLst>
        </xdr:cNvPr>
        <xdr:cNvSpPr txBox="1"/>
      </xdr:nvSpPr>
      <xdr:spPr>
        <a:xfrm>
          <a:off x="7934325" y="3962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180975</xdr:colOff>
      <xdr:row>15</xdr:row>
      <xdr:rowOff>0</xdr:rowOff>
    </xdr:from>
    <xdr:ext cx="184731" cy="264560"/>
    <xdr:sp macro="" textlink="">
      <xdr:nvSpPr>
        <xdr:cNvPr id="61" name="3 CuadroTexto"/>
        <xdr:cNvSpPr txBox="1"/>
      </xdr:nvSpPr>
      <xdr:spPr>
        <a:xfrm>
          <a:off x="14620875" y="504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180975</xdr:colOff>
      <xdr:row>15</xdr:row>
      <xdr:rowOff>0</xdr:rowOff>
    </xdr:from>
    <xdr:ext cx="184731" cy="264560"/>
    <xdr:sp macro="" textlink="">
      <xdr:nvSpPr>
        <xdr:cNvPr id="62" name="3 CuadroTexto"/>
        <xdr:cNvSpPr txBox="1"/>
      </xdr:nvSpPr>
      <xdr:spPr>
        <a:xfrm>
          <a:off x="14620875" y="504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180975</xdr:colOff>
      <xdr:row>88</xdr:row>
      <xdr:rowOff>0</xdr:rowOff>
    </xdr:from>
    <xdr:ext cx="184731" cy="264560"/>
    <xdr:sp macro="" textlink="">
      <xdr:nvSpPr>
        <xdr:cNvPr id="63" name="3 CuadroTexto"/>
        <xdr:cNvSpPr txBox="1"/>
      </xdr:nvSpPr>
      <xdr:spPr>
        <a:xfrm>
          <a:off x="14620875" y="5332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180975</xdr:colOff>
      <xdr:row>88</xdr:row>
      <xdr:rowOff>0</xdr:rowOff>
    </xdr:from>
    <xdr:ext cx="184731" cy="264560"/>
    <xdr:sp macro="" textlink="">
      <xdr:nvSpPr>
        <xdr:cNvPr id="64" name="3 CuadroTexto"/>
        <xdr:cNvSpPr txBox="1"/>
      </xdr:nvSpPr>
      <xdr:spPr>
        <a:xfrm>
          <a:off x="14620875" y="5332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180975</xdr:colOff>
      <xdr:row>150</xdr:row>
      <xdr:rowOff>0</xdr:rowOff>
    </xdr:from>
    <xdr:ext cx="184731" cy="264560"/>
    <xdr:sp macro="" textlink="">
      <xdr:nvSpPr>
        <xdr:cNvPr id="65" name="3 CuadroTexto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14620875" y="9633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150</xdr:row>
      <xdr:rowOff>0</xdr:rowOff>
    </xdr:from>
    <xdr:ext cx="184731" cy="264560"/>
    <xdr:sp macro="" textlink="">
      <xdr:nvSpPr>
        <xdr:cNvPr id="66" name="3 CuadroTexto">
          <a:extLst>
            <a:ext uri="{FF2B5EF4-FFF2-40B4-BE49-F238E27FC236}">
              <a16:creationId xmlns:a16="http://schemas.microsoft.com/office/drawing/2014/main" xmlns="" id="{23DB7131-63FB-4FD6-874A-B63ABC7F5E76}"/>
            </a:ext>
          </a:extLst>
        </xdr:cNvPr>
        <xdr:cNvSpPr txBox="1"/>
      </xdr:nvSpPr>
      <xdr:spPr>
        <a:xfrm>
          <a:off x="15925800" y="9633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180975</xdr:colOff>
      <xdr:row>140</xdr:row>
      <xdr:rowOff>0</xdr:rowOff>
    </xdr:from>
    <xdr:ext cx="184731" cy="264560"/>
    <xdr:sp macro="" textlink="">
      <xdr:nvSpPr>
        <xdr:cNvPr id="67" name="3 CuadroTexto"/>
        <xdr:cNvSpPr txBox="1"/>
      </xdr:nvSpPr>
      <xdr:spPr>
        <a:xfrm>
          <a:off x="14620875" y="9038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180975</xdr:colOff>
      <xdr:row>166</xdr:row>
      <xdr:rowOff>0</xdr:rowOff>
    </xdr:from>
    <xdr:ext cx="184731" cy="264560"/>
    <xdr:sp macro="" textlink="">
      <xdr:nvSpPr>
        <xdr:cNvPr id="68" name="3 CuadroTexto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14620875" y="10582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180975</xdr:colOff>
      <xdr:row>166</xdr:row>
      <xdr:rowOff>0</xdr:rowOff>
    </xdr:from>
    <xdr:ext cx="184731" cy="264560"/>
    <xdr:sp macro="" textlink="">
      <xdr:nvSpPr>
        <xdr:cNvPr id="69" name="3 CuadroTexto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SpPr txBox="1"/>
      </xdr:nvSpPr>
      <xdr:spPr>
        <a:xfrm>
          <a:off x="14620875" y="10582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180975</xdr:colOff>
      <xdr:row>166</xdr:row>
      <xdr:rowOff>0</xdr:rowOff>
    </xdr:from>
    <xdr:ext cx="184731" cy="264560"/>
    <xdr:sp macro="" textlink="">
      <xdr:nvSpPr>
        <xdr:cNvPr id="70" name="3 CuadroTexto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SpPr txBox="1"/>
      </xdr:nvSpPr>
      <xdr:spPr>
        <a:xfrm>
          <a:off x="14620875" y="10582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180975</xdr:colOff>
      <xdr:row>166</xdr:row>
      <xdr:rowOff>0</xdr:rowOff>
    </xdr:from>
    <xdr:ext cx="184731" cy="264560"/>
    <xdr:sp macro="" textlink="">
      <xdr:nvSpPr>
        <xdr:cNvPr id="71" name="3 CuadroTexto">
          <a:extLst>
            <a:ext uri="{FF2B5EF4-FFF2-40B4-BE49-F238E27FC236}">
              <a16:creationId xmlns:a16="http://schemas.microsoft.com/office/drawing/2014/main" xmlns="" id="{00000000-0008-0000-0200-000006000000}"/>
            </a:ext>
          </a:extLst>
        </xdr:cNvPr>
        <xdr:cNvSpPr txBox="1"/>
      </xdr:nvSpPr>
      <xdr:spPr>
        <a:xfrm>
          <a:off x="14620875" y="10582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180975</xdr:colOff>
      <xdr:row>166</xdr:row>
      <xdr:rowOff>0</xdr:rowOff>
    </xdr:from>
    <xdr:ext cx="184731" cy="264560"/>
    <xdr:sp macro="" textlink="">
      <xdr:nvSpPr>
        <xdr:cNvPr id="72" name="3 CuadroTexto">
          <a:extLst>
            <a:ext uri="{FF2B5EF4-FFF2-40B4-BE49-F238E27FC236}">
              <a16:creationId xmlns:a16="http://schemas.microsoft.com/office/drawing/2014/main" xmlns="" id="{00000000-0008-0000-0200-000007000000}"/>
            </a:ext>
          </a:extLst>
        </xdr:cNvPr>
        <xdr:cNvSpPr txBox="1"/>
      </xdr:nvSpPr>
      <xdr:spPr>
        <a:xfrm>
          <a:off x="14620875" y="10582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180975</xdr:colOff>
      <xdr:row>166</xdr:row>
      <xdr:rowOff>0</xdr:rowOff>
    </xdr:from>
    <xdr:ext cx="184731" cy="264560"/>
    <xdr:sp macro="" textlink="">
      <xdr:nvSpPr>
        <xdr:cNvPr id="73" name="3 CuadroTexto">
          <a:extLst>
            <a:ext uri="{FF2B5EF4-FFF2-40B4-BE49-F238E27FC236}">
              <a16:creationId xmlns:a16="http://schemas.microsoft.com/office/drawing/2014/main" xmlns="" id="{375B9DB8-928C-41AA-9DC2-14B5E5FBAAC1}"/>
            </a:ext>
          </a:extLst>
        </xdr:cNvPr>
        <xdr:cNvSpPr txBox="1"/>
      </xdr:nvSpPr>
      <xdr:spPr>
        <a:xfrm>
          <a:off x="14620875" y="10582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180975</xdr:colOff>
      <xdr:row>194</xdr:row>
      <xdr:rowOff>0</xdr:rowOff>
    </xdr:from>
    <xdr:ext cx="184731" cy="264560"/>
    <xdr:sp macro="" textlink="">
      <xdr:nvSpPr>
        <xdr:cNvPr id="74" name="3 CuadroTexto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14620875" y="12392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180975</xdr:colOff>
      <xdr:row>222</xdr:row>
      <xdr:rowOff>0</xdr:rowOff>
    </xdr:from>
    <xdr:ext cx="184731" cy="264560"/>
    <xdr:sp macro="" textlink="">
      <xdr:nvSpPr>
        <xdr:cNvPr id="75" name="3 CuadroTexto">
          <a:extLst>
            <a:ext uri="{FF2B5EF4-FFF2-40B4-BE49-F238E27FC236}">
              <a16:creationId xmlns:a16="http://schemas.microsoft.com/office/drawing/2014/main" xmlns="" id="{08A5B9DA-FF1E-4FE9-B4F7-6E3770F75A98}"/>
            </a:ext>
          </a:extLst>
        </xdr:cNvPr>
        <xdr:cNvSpPr txBox="1"/>
      </xdr:nvSpPr>
      <xdr:spPr>
        <a:xfrm>
          <a:off x="14620875" y="14146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180975</xdr:colOff>
      <xdr:row>161</xdr:row>
      <xdr:rowOff>0</xdr:rowOff>
    </xdr:from>
    <xdr:ext cx="184731" cy="264560"/>
    <xdr:sp macro="" textlink="">
      <xdr:nvSpPr>
        <xdr:cNvPr id="76" name="3 CuadroTexto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14620875" y="10238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180975</xdr:colOff>
      <xdr:row>161</xdr:row>
      <xdr:rowOff>0</xdr:rowOff>
    </xdr:from>
    <xdr:ext cx="184731" cy="264560"/>
    <xdr:sp macro="" textlink="">
      <xdr:nvSpPr>
        <xdr:cNvPr id="77" name="3 CuadroTexto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SpPr txBox="1"/>
      </xdr:nvSpPr>
      <xdr:spPr>
        <a:xfrm>
          <a:off x="14620875" y="10238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180975</xdr:colOff>
      <xdr:row>163</xdr:row>
      <xdr:rowOff>0</xdr:rowOff>
    </xdr:from>
    <xdr:ext cx="184731" cy="264560"/>
    <xdr:sp macro="" textlink="">
      <xdr:nvSpPr>
        <xdr:cNvPr id="78" name="3 CuadroTexto">
          <a:extLst>
            <a:ext uri="{FF2B5EF4-FFF2-40B4-BE49-F238E27FC236}">
              <a16:creationId xmlns:a16="http://schemas.microsoft.com/office/drawing/2014/main" xmlns="" id="{00000000-0008-0000-0200-000006000000}"/>
            </a:ext>
          </a:extLst>
        </xdr:cNvPr>
        <xdr:cNvSpPr txBox="1"/>
      </xdr:nvSpPr>
      <xdr:spPr>
        <a:xfrm>
          <a:off x="14620875" y="10375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180975</xdr:colOff>
      <xdr:row>164</xdr:row>
      <xdr:rowOff>0</xdr:rowOff>
    </xdr:from>
    <xdr:ext cx="184731" cy="264560"/>
    <xdr:sp macro="" textlink="">
      <xdr:nvSpPr>
        <xdr:cNvPr id="79" name="3 CuadroTexto">
          <a:extLst>
            <a:ext uri="{FF2B5EF4-FFF2-40B4-BE49-F238E27FC236}">
              <a16:creationId xmlns:a16="http://schemas.microsoft.com/office/drawing/2014/main" xmlns="" id="{00000000-0008-0000-0200-000007000000}"/>
            </a:ext>
          </a:extLst>
        </xdr:cNvPr>
        <xdr:cNvSpPr txBox="1"/>
      </xdr:nvSpPr>
      <xdr:spPr>
        <a:xfrm>
          <a:off x="14620875" y="104441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180975</xdr:colOff>
      <xdr:row>162</xdr:row>
      <xdr:rowOff>0</xdr:rowOff>
    </xdr:from>
    <xdr:ext cx="184731" cy="264560"/>
    <xdr:sp macro="" textlink="">
      <xdr:nvSpPr>
        <xdr:cNvPr id="80" name="3 CuadroTexto">
          <a:extLst>
            <a:ext uri="{FF2B5EF4-FFF2-40B4-BE49-F238E27FC236}">
              <a16:creationId xmlns:a16="http://schemas.microsoft.com/office/drawing/2014/main" xmlns="" id="{375B9DB8-928C-41AA-9DC2-14B5E5FBAAC1}"/>
            </a:ext>
          </a:extLst>
        </xdr:cNvPr>
        <xdr:cNvSpPr txBox="1"/>
      </xdr:nvSpPr>
      <xdr:spPr>
        <a:xfrm>
          <a:off x="14620875" y="10307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180975</xdr:colOff>
      <xdr:row>161</xdr:row>
      <xdr:rowOff>0</xdr:rowOff>
    </xdr:from>
    <xdr:ext cx="184731" cy="264560"/>
    <xdr:sp macro="" textlink="">
      <xdr:nvSpPr>
        <xdr:cNvPr id="81" name="3 CuadroTexto">
          <a:extLst>
            <a:ext uri="{FF2B5EF4-FFF2-40B4-BE49-F238E27FC236}">
              <a16:creationId xmlns:a16="http://schemas.microsoft.com/office/drawing/2014/main" xmlns="" id="{CCE6A202-E7C4-4068-BBAA-2912F498A4AF}"/>
            </a:ext>
          </a:extLst>
        </xdr:cNvPr>
        <xdr:cNvSpPr txBox="1"/>
      </xdr:nvSpPr>
      <xdr:spPr>
        <a:xfrm>
          <a:off x="14620875" y="10238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180975</xdr:colOff>
      <xdr:row>135</xdr:row>
      <xdr:rowOff>0</xdr:rowOff>
    </xdr:from>
    <xdr:ext cx="184731" cy="264560"/>
    <xdr:sp macro="" textlink="">
      <xdr:nvSpPr>
        <xdr:cNvPr id="82" name="3 CuadroTexto"/>
        <xdr:cNvSpPr txBox="1"/>
      </xdr:nvSpPr>
      <xdr:spPr>
        <a:xfrm>
          <a:off x="14620875" y="8762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180975</xdr:colOff>
      <xdr:row>135</xdr:row>
      <xdr:rowOff>0</xdr:rowOff>
    </xdr:from>
    <xdr:ext cx="184731" cy="264560"/>
    <xdr:sp macro="" textlink="">
      <xdr:nvSpPr>
        <xdr:cNvPr id="83" name="3 CuadroTexto"/>
        <xdr:cNvSpPr txBox="1"/>
      </xdr:nvSpPr>
      <xdr:spPr>
        <a:xfrm>
          <a:off x="14620875" y="8762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180975</xdr:colOff>
      <xdr:row>16</xdr:row>
      <xdr:rowOff>0</xdr:rowOff>
    </xdr:from>
    <xdr:ext cx="184731" cy="264560"/>
    <xdr:sp macro="" textlink="">
      <xdr:nvSpPr>
        <xdr:cNvPr id="84" name="3 CuadroTexto"/>
        <xdr:cNvSpPr txBox="1"/>
      </xdr:nvSpPr>
      <xdr:spPr>
        <a:xfrm>
          <a:off x="14620875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180975</xdr:colOff>
      <xdr:row>16</xdr:row>
      <xdr:rowOff>0</xdr:rowOff>
    </xdr:from>
    <xdr:ext cx="184731" cy="264560"/>
    <xdr:sp macro="" textlink="">
      <xdr:nvSpPr>
        <xdr:cNvPr id="85" name="3 CuadroTexto"/>
        <xdr:cNvSpPr txBox="1"/>
      </xdr:nvSpPr>
      <xdr:spPr>
        <a:xfrm>
          <a:off x="14620875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180975</xdr:colOff>
      <xdr:row>156</xdr:row>
      <xdr:rowOff>0</xdr:rowOff>
    </xdr:from>
    <xdr:ext cx="184731" cy="264560"/>
    <xdr:sp macro="" textlink="">
      <xdr:nvSpPr>
        <xdr:cNvPr id="86" name="3 CuadroTexto"/>
        <xdr:cNvSpPr txBox="1"/>
      </xdr:nvSpPr>
      <xdr:spPr>
        <a:xfrm>
          <a:off x="14620875" y="9908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180975</xdr:colOff>
      <xdr:row>157</xdr:row>
      <xdr:rowOff>0</xdr:rowOff>
    </xdr:from>
    <xdr:ext cx="184731" cy="264560"/>
    <xdr:sp macro="" textlink="">
      <xdr:nvSpPr>
        <xdr:cNvPr id="87" name="3 CuadroTexto"/>
        <xdr:cNvSpPr txBox="1"/>
      </xdr:nvSpPr>
      <xdr:spPr>
        <a:xfrm>
          <a:off x="14620875" y="9963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180975</xdr:colOff>
      <xdr:row>158</xdr:row>
      <xdr:rowOff>0</xdr:rowOff>
    </xdr:from>
    <xdr:ext cx="184731" cy="264560"/>
    <xdr:sp macro="" textlink="">
      <xdr:nvSpPr>
        <xdr:cNvPr id="88" name="3 CuadroTexto"/>
        <xdr:cNvSpPr txBox="1"/>
      </xdr:nvSpPr>
      <xdr:spPr>
        <a:xfrm>
          <a:off x="14620875" y="10031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180975</xdr:colOff>
      <xdr:row>159</xdr:row>
      <xdr:rowOff>0</xdr:rowOff>
    </xdr:from>
    <xdr:ext cx="184731" cy="264560"/>
    <xdr:sp macro="" textlink="">
      <xdr:nvSpPr>
        <xdr:cNvPr id="89" name="3 CuadroTexto"/>
        <xdr:cNvSpPr txBox="1"/>
      </xdr:nvSpPr>
      <xdr:spPr>
        <a:xfrm>
          <a:off x="14620875" y="10100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180975</xdr:colOff>
      <xdr:row>184</xdr:row>
      <xdr:rowOff>0</xdr:rowOff>
    </xdr:from>
    <xdr:ext cx="184731" cy="264560"/>
    <xdr:sp macro="" textlink="">
      <xdr:nvSpPr>
        <xdr:cNvPr id="90" name="3 CuadroTexto"/>
        <xdr:cNvSpPr txBox="1"/>
      </xdr:nvSpPr>
      <xdr:spPr>
        <a:xfrm>
          <a:off x="14620875" y="11750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180975</xdr:colOff>
      <xdr:row>184</xdr:row>
      <xdr:rowOff>0</xdr:rowOff>
    </xdr:from>
    <xdr:ext cx="184731" cy="264560"/>
    <xdr:sp macro="" textlink="">
      <xdr:nvSpPr>
        <xdr:cNvPr id="91" name="3 CuadroTexto"/>
        <xdr:cNvSpPr txBox="1"/>
      </xdr:nvSpPr>
      <xdr:spPr>
        <a:xfrm>
          <a:off x="16106775" y="11750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180975</xdr:colOff>
      <xdr:row>181</xdr:row>
      <xdr:rowOff>0</xdr:rowOff>
    </xdr:from>
    <xdr:ext cx="184731" cy="264560"/>
    <xdr:sp macro="" textlink="">
      <xdr:nvSpPr>
        <xdr:cNvPr id="92" name="3 CuadroTexto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14620875" y="115890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180975</xdr:colOff>
      <xdr:row>178</xdr:row>
      <xdr:rowOff>0</xdr:rowOff>
    </xdr:from>
    <xdr:ext cx="184731" cy="264560"/>
    <xdr:sp macro="" textlink="">
      <xdr:nvSpPr>
        <xdr:cNvPr id="93" name="3 CuadroTexto">
          <a:extLst>
            <a:ext uri="{FF2B5EF4-FFF2-40B4-BE49-F238E27FC236}">
              <a16:creationId xmlns:a16="http://schemas.microsoft.com/office/drawing/2014/main" xmlns="" id="{C5856AA5-F751-4272-B819-73B11F3DC324}"/>
            </a:ext>
          </a:extLst>
        </xdr:cNvPr>
        <xdr:cNvSpPr txBox="1"/>
      </xdr:nvSpPr>
      <xdr:spPr>
        <a:xfrm>
          <a:off x="14620875" y="113833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178</xdr:row>
      <xdr:rowOff>0</xdr:rowOff>
    </xdr:from>
    <xdr:ext cx="184731" cy="264560"/>
    <xdr:sp macro="" textlink="">
      <xdr:nvSpPr>
        <xdr:cNvPr id="94" name="3 CuadroTexto">
          <a:extLst>
            <a:ext uri="{FF2B5EF4-FFF2-40B4-BE49-F238E27FC236}">
              <a16:creationId xmlns:a16="http://schemas.microsoft.com/office/drawing/2014/main" xmlns="" id="{2256A02A-162A-4B3B-BF3F-41F167D34F4C}"/>
            </a:ext>
          </a:extLst>
        </xdr:cNvPr>
        <xdr:cNvSpPr txBox="1"/>
      </xdr:nvSpPr>
      <xdr:spPr>
        <a:xfrm>
          <a:off x="15925800" y="113833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180975</xdr:colOff>
      <xdr:row>178</xdr:row>
      <xdr:rowOff>0</xdr:rowOff>
    </xdr:from>
    <xdr:ext cx="184731" cy="264560"/>
    <xdr:sp macro="" textlink="">
      <xdr:nvSpPr>
        <xdr:cNvPr id="95" name="3 CuadroTexto">
          <a:extLst>
            <a:ext uri="{FF2B5EF4-FFF2-40B4-BE49-F238E27FC236}">
              <a16:creationId xmlns:a16="http://schemas.microsoft.com/office/drawing/2014/main" xmlns="" id="{CC4C6035-2E95-47C8-BCB7-DE1C39327C2C}"/>
            </a:ext>
          </a:extLst>
        </xdr:cNvPr>
        <xdr:cNvSpPr txBox="1"/>
      </xdr:nvSpPr>
      <xdr:spPr>
        <a:xfrm>
          <a:off x="16106775" y="113833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180975</xdr:colOff>
      <xdr:row>182</xdr:row>
      <xdr:rowOff>0</xdr:rowOff>
    </xdr:from>
    <xdr:ext cx="184731" cy="264560"/>
    <xdr:sp macro="" textlink="">
      <xdr:nvSpPr>
        <xdr:cNvPr id="96" name="3 CuadroTexto">
          <a:extLst>
            <a:ext uri="{FF2B5EF4-FFF2-40B4-BE49-F238E27FC236}">
              <a16:creationId xmlns:a16="http://schemas.microsoft.com/office/drawing/2014/main" xmlns="" id="{04810BF5-5BD2-4482-82E3-8D4E5180AAC7}"/>
            </a:ext>
          </a:extLst>
        </xdr:cNvPr>
        <xdr:cNvSpPr txBox="1"/>
      </xdr:nvSpPr>
      <xdr:spPr>
        <a:xfrm>
          <a:off x="14620875" y="11634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180975</xdr:colOff>
      <xdr:row>182</xdr:row>
      <xdr:rowOff>0</xdr:rowOff>
    </xdr:from>
    <xdr:ext cx="184731" cy="264560"/>
    <xdr:sp macro="" textlink="">
      <xdr:nvSpPr>
        <xdr:cNvPr id="97" name="3 CuadroTexto">
          <a:extLst>
            <a:ext uri="{FF2B5EF4-FFF2-40B4-BE49-F238E27FC236}">
              <a16:creationId xmlns:a16="http://schemas.microsoft.com/office/drawing/2014/main" xmlns="" id="{488CA909-A2B1-4B6E-A667-1EF96E4E61AC}"/>
            </a:ext>
          </a:extLst>
        </xdr:cNvPr>
        <xdr:cNvSpPr txBox="1"/>
      </xdr:nvSpPr>
      <xdr:spPr>
        <a:xfrm>
          <a:off x="14620875" y="11634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180975</xdr:colOff>
      <xdr:row>191</xdr:row>
      <xdr:rowOff>0</xdr:rowOff>
    </xdr:from>
    <xdr:ext cx="184731" cy="264560"/>
    <xdr:sp macro="" textlink="">
      <xdr:nvSpPr>
        <xdr:cNvPr id="98" name="3 CuadroTexto"/>
        <xdr:cNvSpPr txBox="1"/>
      </xdr:nvSpPr>
      <xdr:spPr>
        <a:xfrm>
          <a:off x="14620875" y="121862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180975</xdr:colOff>
      <xdr:row>42</xdr:row>
      <xdr:rowOff>0</xdr:rowOff>
    </xdr:from>
    <xdr:ext cx="184731" cy="264560"/>
    <xdr:sp macro="" textlink="">
      <xdr:nvSpPr>
        <xdr:cNvPr id="99" name="3 CuadroTexto"/>
        <xdr:cNvSpPr txBox="1"/>
      </xdr:nvSpPr>
      <xdr:spPr>
        <a:xfrm>
          <a:off x="14620875" y="1992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180975</xdr:colOff>
      <xdr:row>42</xdr:row>
      <xdr:rowOff>0</xdr:rowOff>
    </xdr:from>
    <xdr:ext cx="184731" cy="264560"/>
    <xdr:sp macro="" textlink="">
      <xdr:nvSpPr>
        <xdr:cNvPr id="100" name="3 CuadroTexto"/>
        <xdr:cNvSpPr txBox="1"/>
      </xdr:nvSpPr>
      <xdr:spPr>
        <a:xfrm>
          <a:off x="14620875" y="1992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180975</xdr:colOff>
      <xdr:row>32</xdr:row>
      <xdr:rowOff>0</xdr:rowOff>
    </xdr:from>
    <xdr:ext cx="184731" cy="264560"/>
    <xdr:sp macro="" textlink="">
      <xdr:nvSpPr>
        <xdr:cNvPr id="101" name="3 CuadroTexto"/>
        <xdr:cNvSpPr txBox="1"/>
      </xdr:nvSpPr>
      <xdr:spPr>
        <a:xfrm>
          <a:off x="1462087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180975</xdr:colOff>
      <xdr:row>39</xdr:row>
      <xdr:rowOff>0</xdr:rowOff>
    </xdr:from>
    <xdr:ext cx="184731" cy="264560"/>
    <xdr:sp macro="" textlink="">
      <xdr:nvSpPr>
        <xdr:cNvPr id="102" name="3 CuadroTexto"/>
        <xdr:cNvSpPr txBox="1"/>
      </xdr:nvSpPr>
      <xdr:spPr>
        <a:xfrm>
          <a:off x="14620875" y="17402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180975</xdr:colOff>
      <xdr:row>39</xdr:row>
      <xdr:rowOff>0</xdr:rowOff>
    </xdr:from>
    <xdr:ext cx="184731" cy="264560"/>
    <xdr:sp macro="" textlink="">
      <xdr:nvSpPr>
        <xdr:cNvPr id="103" name="3 CuadroTexto"/>
        <xdr:cNvSpPr txBox="1"/>
      </xdr:nvSpPr>
      <xdr:spPr>
        <a:xfrm>
          <a:off x="14620875" y="17402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180975</xdr:colOff>
      <xdr:row>51</xdr:row>
      <xdr:rowOff>0</xdr:rowOff>
    </xdr:from>
    <xdr:ext cx="184731" cy="264560"/>
    <xdr:sp macro="" textlink="">
      <xdr:nvSpPr>
        <xdr:cNvPr id="104" name="3 CuadroTexto"/>
        <xdr:cNvSpPr txBox="1"/>
      </xdr:nvSpPr>
      <xdr:spPr>
        <a:xfrm>
          <a:off x="14620875" y="2884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180975</xdr:colOff>
      <xdr:row>81</xdr:row>
      <xdr:rowOff>0</xdr:rowOff>
    </xdr:from>
    <xdr:ext cx="184731" cy="264560"/>
    <xdr:sp macro="" textlink="">
      <xdr:nvSpPr>
        <xdr:cNvPr id="105" name="3 CuadroTexto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14620875" y="4872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180975</xdr:colOff>
      <xdr:row>81</xdr:row>
      <xdr:rowOff>0</xdr:rowOff>
    </xdr:from>
    <xdr:ext cx="184731" cy="264560"/>
    <xdr:sp macro="" textlink="">
      <xdr:nvSpPr>
        <xdr:cNvPr id="106" name="3 CuadroTexto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SpPr txBox="1"/>
      </xdr:nvSpPr>
      <xdr:spPr>
        <a:xfrm>
          <a:off x="14620875" y="4872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180975</xdr:colOff>
      <xdr:row>83</xdr:row>
      <xdr:rowOff>0</xdr:rowOff>
    </xdr:from>
    <xdr:ext cx="184731" cy="264560"/>
    <xdr:sp macro="" textlink="">
      <xdr:nvSpPr>
        <xdr:cNvPr id="107" name="3 CuadroTexto">
          <a:extLst>
            <a:ext uri="{FF2B5EF4-FFF2-40B4-BE49-F238E27FC236}">
              <a16:creationId xmlns:a16="http://schemas.microsoft.com/office/drawing/2014/main" xmlns="" id="{00000000-0008-0000-0200-000006000000}"/>
            </a:ext>
          </a:extLst>
        </xdr:cNvPr>
        <xdr:cNvSpPr txBox="1"/>
      </xdr:nvSpPr>
      <xdr:spPr>
        <a:xfrm>
          <a:off x="14620875" y="5010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180975</xdr:colOff>
      <xdr:row>82</xdr:row>
      <xdr:rowOff>0</xdr:rowOff>
    </xdr:from>
    <xdr:ext cx="184731" cy="264560"/>
    <xdr:sp macro="" textlink="">
      <xdr:nvSpPr>
        <xdr:cNvPr id="108" name="3 CuadroTexto">
          <a:extLst>
            <a:ext uri="{FF2B5EF4-FFF2-40B4-BE49-F238E27FC236}">
              <a16:creationId xmlns:a16="http://schemas.microsoft.com/office/drawing/2014/main" xmlns="" id="{375B9DB8-928C-41AA-9DC2-14B5E5FBAAC1}"/>
            </a:ext>
          </a:extLst>
        </xdr:cNvPr>
        <xdr:cNvSpPr txBox="1"/>
      </xdr:nvSpPr>
      <xdr:spPr>
        <a:xfrm>
          <a:off x="14620875" y="49415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180975</xdr:colOff>
      <xdr:row>81</xdr:row>
      <xdr:rowOff>0</xdr:rowOff>
    </xdr:from>
    <xdr:ext cx="184731" cy="264560"/>
    <xdr:sp macro="" textlink="">
      <xdr:nvSpPr>
        <xdr:cNvPr id="109" name="3 CuadroTexto">
          <a:extLst>
            <a:ext uri="{FF2B5EF4-FFF2-40B4-BE49-F238E27FC236}">
              <a16:creationId xmlns:a16="http://schemas.microsoft.com/office/drawing/2014/main" xmlns="" id="{CCE6A202-E7C4-4068-BBAA-2912F498A4AF}"/>
            </a:ext>
          </a:extLst>
        </xdr:cNvPr>
        <xdr:cNvSpPr txBox="1"/>
      </xdr:nvSpPr>
      <xdr:spPr>
        <a:xfrm>
          <a:off x="14620875" y="4872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180975</xdr:colOff>
      <xdr:row>81</xdr:row>
      <xdr:rowOff>0</xdr:rowOff>
    </xdr:from>
    <xdr:ext cx="184731" cy="264560"/>
    <xdr:sp macro="" textlink="">
      <xdr:nvSpPr>
        <xdr:cNvPr id="110" name="3 CuadroTexto">
          <a:extLst>
            <a:ext uri="{FF2B5EF4-FFF2-40B4-BE49-F238E27FC236}">
              <a16:creationId xmlns:a16="http://schemas.microsoft.com/office/drawing/2014/main" xmlns="" id="{E4B817F7-F2B2-4743-9A15-F6E002FA377B}"/>
            </a:ext>
          </a:extLst>
        </xdr:cNvPr>
        <xdr:cNvSpPr txBox="1"/>
      </xdr:nvSpPr>
      <xdr:spPr>
        <a:xfrm>
          <a:off x="14620875" y="4872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180975</xdr:colOff>
      <xdr:row>82</xdr:row>
      <xdr:rowOff>0</xdr:rowOff>
    </xdr:from>
    <xdr:ext cx="184731" cy="264560"/>
    <xdr:sp macro="" textlink="">
      <xdr:nvSpPr>
        <xdr:cNvPr id="111" name="3 CuadroTexto">
          <a:extLst>
            <a:ext uri="{FF2B5EF4-FFF2-40B4-BE49-F238E27FC236}">
              <a16:creationId xmlns:a16="http://schemas.microsoft.com/office/drawing/2014/main" xmlns="" id="{07DAA05E-920D-44DB-A976-EBE6F4311020}"/>
            </a:ext>
          </a:extLst>
        </xdr:cNvPr>
        <xdr:cNvSpPr txBox="1"/>
      </xdr:nvSpPr>
      <xdr:spPr>
        <a:xfrm>
          <a:off x="14620875" y="49415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180975</xdr:colOff>
      <xdr:row>15</xdr:row>
      <xdr:rowOff>0</xdr:rowOff>
    </xdr:from>
    <xdr:ext cx="184731" cy="264560"/>
    <xdr:sp macro="" textlink="">
      <xdr:nvSpPr>
        <xdr:cNvPr id="112" name="3 CuadroTexto"/>
        <xdr:cNvSpPr txBox="1"/>
      </xdr:nvSpPr>
      <xdr:spPr>
        <a:xfrm>
          <a:off x="14620875" y="504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180975</xdr:colOff>
      <xdr:row>15</xdr:row>
      <xdr:rowOff>0</xdr:rowOff>
    </xdr:from>
    <xdr:ext cx="184731" cy="264560"/>
    <xdr:sp macro="" textlink="">
      <xdr:nvSpPr>
        <xdr:cNvPr id="113" name="3 CuadroTexto"/>
        <xdr:cNvSpPr txBox="1"/>
      </xdr:nvSpPr>
      <xdr:spPr>
        <a:xfrm>
          <a:off x="14620875" y="504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180975</xdr:colOff>
      <xdr:row>88</xdr:row>
      <xdr:rowOff>0</xdr:rowOff>
    </xdr:from>
    <xdr:ext cx="184731" cy="264560"/>
    <xdr:sp macro="" textlink="">
      <xdr:nvSpPr>
        <xdr:cNvPr id="114" name="3 CuadroTexto"/>
        <xdr:cNvSpPr txBox="1"/>
      </xdr:nvSpPr>
      <xdr:spPr>
        <a:xfrm>
          <a:off x="14620875" y="5332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180975</xdr:colOff>
      <xdr:row>88</xdr:row>
      <xdr:rowOff>0</xdr:rowOff>
    </xdr:from>
    <xdr:ext cx="184731" cy="264560"/>
    <xdr:sp macro="" textlink="">
      <xdr:nvSpPr>
        <xdr:cNvPr id="115" name="3 CuadroTexto"/>
        <xdr:cNvSpPr txBox="1"/>
      </xdr:nvSpPr>
      <xdr:spPr>
        <a:xfrm>
          <a:off x="14620875" y="5332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180975</xdr:colOff>
      <xdr:row>150</xdr:row>
      <xdr:rowOff>0</xdr:rowOff>
    </xdr:from>
    <xdr:ext cx="184731" cy="264560"/>
    <xdr:sp macro="" textlink="">
      <xdr:nvSpPr>
        <xdr:cNvPr id="116" name="3 CuadroTexto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14620875" y="9633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150</xdr:row>
      <xdr:rowOff>0</xdr:rowOff>
    </xdr:from>
    <xdr:ext cx="184731" cy="264560"/>
    <xdr:sp macro="" textlink="">
      <xdr:nvSpPr>
        <xdr:cNvPr id="117" name="3 CuadroTexto">
          <a:extLst>
            <a:ext uri="{FF2B5EF4-FFF2-40B4-BE49-F238E27FC236}">
              <a16:creationId xmlns:a16="http://schemas.microsoft.com/office/drawing/2014/main" xmlns="" id="{23DB7131-63FB-4FD6-874A-B63ABC7F5E76}"/>
            </a:ext>
          </a:extLst>
        </xdr:cNvPr>
        <xdr:cNvSpPr txBox="1"/>
      </xdr:nvSpPr>
      <xdr:spPr>
        <a:xfrm>
          <a:off x="15925800" y="9633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180975</xdr:colOff>
      <xdr:row>140</xdr:row>
      <xdr:rowOff>0</xdr:rowOff>
    </xdr:from>
    <xdr:ext cx="184731" cy="264560"/>
    <xdr:sp macro="" textlink="">
      <xdr:nvSpPr>
        <xdr:cNvPr id="118" name="3 CuadroTexto"/>
        <xdr:cNvSpPr txBox="1"/>
      </xdr:nvSpPr>
      <xdr:spPr>
        <a:xfrm>
          <a:off x="14620875" y="9038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180975</xdr:colOff>
      <xdr:row>166</xdr:row>
      <xdr:rowOff>0</xdr:rowOff>
    </xdr:from>
    <xdr:ext cx="184731" cy="264560"/>
    <xdr:sp macro="" textlink="">
      <xdr:nvSpPr>
        <xdr:cNvPr id="119" name="3 CuadroTexto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14620875" y="10582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180975</xdr:colOff>
      <xdr:row>166</xdr:row>
      <xdr:rowOff>0</xdr:rowOff>
    </xdr:from>
    <xdr:ext cx="184731" cy="264560"/>
    <xdr:sp macro="" textlink="">
      <xdr:nvSpPr>
        <xdr:cNvPr id="120" name="3 CuadroTexto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SpPr txBox="1"/>
      </xdr:nvSpPr>
      <xdr:spPr>
        <a:xfrm>
          <a:off x="14620875" y="10582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180975</xdr:colOff>
      <xdr:row>166</xdr:row>
      <xdr:rowOff>0</xdr:rowOff>
    </xdr:from>
    <xdr:ext cx="184731" cy="264560"/>
    <xdr:sp macro="" textlink="">
      <xdr:nvSpPr>
        <xdr:cNvPr id="121" name="3 CuadroTexto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SpPr txBox="1"/>
      </xdr:nvSpPr>
      <xdr:spPr>
        <a:xfrm>
          <a:off x="14620875" y="10582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180975</xdr:colOff>
      <xdr:row>166</xdr:row>
      <xdr:rowOff>0</xdr:rowOff>
    </xdr:from>
    <xdr:ext cx="184731" cy="264560"/>
    <xdr:sp macro="" textlink="">
      <xdr:nvSpPr>
        <xdr:cNvPr id="122" name="3 CuadroTexto">
          <a:extLst>
            <a:ext uri="{FF2B5EF4-FFF2-40B4-BE49-F238E27FC236}">
              <a16:creationId xmlns:a16="http://schemas.microsoft.com/office/drawing/2014/main" xmlns="" id="{00000000-0008-0000-0200-000006000000}"/>
            </a:ext>
          </a:extLst>
        </xdr:cNvPr>
        <xdr:cNvSpPr txBox="1"/>
      </xdr:nvSpPr>
      <xdr:spPr>
        <a:xfrm>
          <a:off x="14620875" y="10582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180975</xdr:colOff>
      <xdr:row>166</xdr:row>
      <xdr:rowOff>0</xdr:rowOff>
    </xdr:from>
    <xdr:ext cx="184731" cy="264560"/>
    <xdr:sp macro="" textlink="">
      <xdr:nvSpPr>
        <xdr:cNvPr id="123" name="3 CuadroTexto">
          <a:extLst>
            <a:ext uri="{FF2B5EF4-FFF2-40B4-BE49-F238E27FC236}">
              <a16:creationId xmlns:a16="http://schemas.microsoft.com/office/drawing/2014/main" xmlns="" id="{00000000-0008-0000-0200-000007000000}"/>
            </a:ext>
          </a:extLst>
        </xdr:cNvPr>
        <xdr:cNvSpPr txBox="1"/>
      </xdr:nvSpPr>
      <xdr:spPr>
        <a:xfrm>
          <a:off x="14620875" y="10582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180975</xdr:colOff>
      <xdr:row>166</xdr:row>
      <xdr:rowOff>0</xdr:rowOff>
    </xdr:from>
    <xdr:ext cx="184731" cy="264560"/>
    <xdr:sp macro="" textlink="">
      <xdr:nvSpPr>
        <xdr:cNvPr id="124" name="3 CuadroTexto">
          <a:extLst>
            <a:ext uri="{FF2B5EF4-FFF2-40B4-BE49-F238E27FC236}">
              <a16:creationId xmlns:a16="http://schemas.microsoft.com/office/drawing/2014/main" xmlns="" id="{375B9DB8-928C-41AA-9DC2-14B5E5FBAAC1}"/>
            </a:ext>
          </a:extLst>
        </xdr:cNvPr>
        <xdr:cNvSpPr txBox="1"/>
      </xdr:nvSpPr>
      <xdr:spPr>
        <a:xfrm>
          <a:off x="14620875" y="10582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180975</xdr:colOff>
      <xdr:row>194</xdr:row>
      <xdr:rowOff>0</xdr:rowOff>
    </xdr:from>
    <xdr:ext cx="184731" cy="264560"/>
    <xdr:sp macro="" textlink="">
      <xdr:nvSpPr>
        <xdr:cNvPr id="125" name="3 CuadroTexto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14620875" y="12392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180975</xdr:colOff>
      <xdr:row>222</xdr:row>
      <xdr:rowOff>0</xdr:rowOff>
    </xdr:from>
    <xdr:ext cx="184731" cy="264560"/>
    <xdr:sp macro="" textlink="">
      <xdr:nvSpPr>
        <xdr:cNvPr id="126" name="3 CuadroTexto">
          <a:extLst>
            <a:ext uri="{FF2B5EF4-FFF2-40B4-BE49-F238E27FC236}">
              <a16:creationId xmlns:a16="http://schemas.microsoft.com/office/drawing/2014/main" xmlns="" id="{08A5B9DA-FF1E-4FE9-B4F7-6E3770F75A98}"/>
            </a:ext>
          </a:extLst>
        </xdr:cNvPr>
        <xdr:cNvSpPr txBox="1"/>
      </xdr:nvSpPr>
      <xdr:spPr>
        <a:xfrm>
          <a:off x="14620875" y="14146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180975</xdr:colOff>
      <xdr:row>161</xdr:row>
      <xdr:rowOff>0</xdr:rowOff>
    </xdr:from>
    <xdr:ext cx="184731" cy="264560"/>
    <xdr:sp macro="" textlink="">
      <xdr:nvSpPr>
        <xdr:cNvPr id="127" name="3 CuadroTexto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14620875" y="10238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180975</xdr:colOff>
      <xdr:row>161</xdr:row>
      <xdr:rowOff>0</xdr:rowOff>
    </xdr:from>
    <xdr:ext cx="184731" cy="264560"/>
    <xdr:sp macro="" textlink="">
      <xdr:nvSpPr>
        <xdr:cNvPr id="128" name="3 CuadroTexto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SpPr txBox="1"/>
      </xdr:nvSpPr>
      <xdr:spPr>
        <a:xfrm>
          <a:off x="14620875" y="10238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180975</xdr:colOff>
      <xdr:row>163</xdr:row>
      <xdr:rowOff>0</xdr:rowOff>
    </xdr:from>
    <xdr:ext cx="184731" cy="264560"/>
    <xdr:sp macro="" textlink="">
      <xdr:nvSpPr>
        <xdr:cNvPr id="129" name="3 CuadroTexto">
          <a:extLst>
            <a:ext uri="{FF2B5EF4-FFF2-40B4-BE49-F238E27FC236}">
              <a16:creationId xmlns:a16="http://schemas.microsoft.com/office/drawing/2014/main" xmlns="" id="{00000000-0008-0000-0200-000006000000}"/>
            </a:ext>
          </a:extLst>
        </xdr:cNvPr>
        <xdr:cNvSpPr txBox="1"/>
      </xdr:nvSpPr>
      <xdr:spPr>
        <a:xfrm>
          <a:off x="14620875" y="10375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180975</xdr:colOff>
      <xdr:row>164</xdr:row>
      <xdr:rowOff>0</xdr:rowOff>
    </xdr:from>
    <xdr:ext cx="184731" cy="264560"/>
    <xdr:sp macro="" textlink="">
      <xdr:nvSpPr>
        <xdr:cNvPr id="130" name="3 CuadroTexto">
          <a:extLst>
            <a:ext uri="{FF2B5EF4-FFF2-40B4-BE49-F238E27FC236}">
              <a16:creationId xmlns:a16="http://schemas.microsoft.com/office/drawing/2014/main" xmlns="" id="{00000000-0008-0000-0200-000007000000}"/>
            </a:ext>
          </a:extLst>
        </xdr:cNvPr>
        <xdr:cNvSpPr txBox="1"/>
      </xdr:nvSpPr>
      <xdr:spPr>
        <a:xfrm>
          <a:off x="14620875" y="104441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180975</xdr:colOff>
      <xdr:row>162</xdr:row>
      <xdr:rowOff>0</xdr:rowOff>
    </xdr:from>
    <xdr:ext cx="184731" cy="264560"/>
    <xdr:sp macro="" textlink="">
      <xdr:nvSpPr>
        <xdr:cNvPr id="131" name="3 CuadroTexto">
          <a:extLst>
            <a:ext uri="{FF2B5EF4-FFF2-40B4-BE49-F238E27FC236}">
              <a16:creationId xmlns:a16="http://schemas.microsoft.com/office/drawing/2014/main" xmlns="" id="{375B9DB8-928C-41AA-9DC2-14B5E5FBAAC1}"/>
            </a:ext>
          </a:extLst>
        </xdr:cNvPr>
        <xdr:cNvSpPr txBox="1"/>
      </xdr:nvSpPr>
      <xdr:spPr>
        <a:xfrm>
          <a:off x="14620875" y="10307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180975</xdr:colOff>
      <xdr:row>161</xdr:row>
      <xdr:rowOff>0</xdr:rowOff>
    </xdr:from>
    <xdr:ext cx="184731" cy="264560"/>
    <xdr:sp macro="" textlink="">
      <xdr:nvSpPr>
        <xdr:cNvPr id="132" name="3 CuadroTexto">
          <a:extLst>
            <a:ext uri="{FF2B5EF4-FFF2-40B4-BE49-F238E27FC236}">
              <a16:creationId xmlns:a16="http://schemas.microsoft.com/office/drawing/2014/main" xmlns="" id="{CCE6A202-E7C4-4068-BBAA-2912F498A4AF}"/>
            </a:ext>
          </a:extLst>
        </xdr:cNvPr>
        <xdr:cNvSpPr txBox="1"/>
      </xdr:nvSpPr>
      <xdr:spPr>
        <a:xfrm>
          <a:off x="14620875" y="10238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180975</xdr:colOff>
      <xdr:row>135</xdr:row>
      <xdr:rowOff>0</xdr:rowOff>
    </xdr:from>
    <xdr:ext cx="184731" cy="264560"/>
    <xdr:sp macro="" textlink="">
      <xdr:nvSpPr>
        <xdr:cNvPr id="133" name="3 CuadroTexto"/>
        <xdr:cNvSpPr txBox="1"/>
      </xdr:nvSpPr>
      <xdr:spPr>
        <a:xfrm>
          <a:off x="14620875" y="8762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180975</xdr:colOff>
      <xdr:row>135</xdr:row>
      <xdr:rowOff>0</xdr:rowOff>
    </xdr:from>
    <xdr:ext cx="184731" cy="264560"/>
    <xdr:sp macro="" textlink="">
      <xdr:nvSpPr>
        <xdr:cNvPr id="134" name="3 CuadroTexto"/>
        <xdr:cNvSpPr txBox="1"/>
      </xdr:nvSpPr>
      <xdr:spPr>
        <a:xfrm>
          <a:off x="14620875" y="8762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180975</xdr:colOff>
      <xdr:row>16</xdr:row>
      <xdr:rowOff>0</xdr:rowOff>
    </xdr:from>
    <xdr:ext cx="184731" cy="264560"/>
    <xdr:sp macro="" textlink="">
      <xdr:nvSpPr>
        <xdr:cNvPr id="135" name="3 CuadroTexto"/>
        <xdr:cNvSpPr txBox="1"/>
      </xdr:nvSpPr>
      <xdr:spPr>
        <a:xfrm>
          <a:off x="14620875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180975</xdr:colOff>
      <xdr:row>16</xdr:row>
      <xdr:rowOff>0</xdr:rowOff>
    </xdr:from>
    <xdr:ext cx="184731" cy="264560"/>
    <xdr:sp macro="" textlink="">
      <xdr:nvSpPr>
        <xdr:cNvPr id="136" name="3 CuadroTexto"/>
        <xdr:cNvSpPr txBox="1"/>
      </xdr:nvSpPr>
      <xdr:spPr>
        <a:xfrm>
          <a:off x="14620875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180975</xdr:colOff>
      <xdr:row>156</xdr:row>
      <xdr:rowOff>0</xdr:rowOff>
    </xdr:from>
    <xdr:ext cx="184731" cy="264560"/>
    <xdr:sp macro="" textlink="">
      <xdr:nvSpPr>
        <xdr:cNvPr id="137" name="3 CuadroTexto"/>
        <xdr:cNvSpPr txBox="1"/>
      </xdr:nvSpPr>
      <xdr:spPr>
        <a:xfrm>
          <a:off x="14620875" y="9908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180975</xdr:colOff>
      <xdr:row>157</xdr:row>
      <xdr:rowOff>0</xdr:rowOff>
    </xdr:from>
    <xdr:ext cx="184731" cy="264560"/>
    <xdr:sp macro="" textlink="">
      <xdr:nvSpPr>
        <xdr:cNvPr id="138" name="3 CuadroTexto"/>
        <xdr:cNvSpPr txBox="1"/>
      </xdr:nvSpPr>
      <xdr:spPr>
        <a:xfrm>
          <a:off x="14620875" y="9963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180975</xdr:colOff>
      <xdr:row>158</xdr:row>
      <xdr:rowOff>0</xdr:rowOff>
    </xdr:from>
    <xdr:ext cx="184731" cy="264560"/>
    <xdr:sp macro="" textlink="">
      <xdr:nvSpPr>
        <xdr:cNvPr id="139" name="3 CuadroTexto"/>
        <xdr:cNvSpPr txBox="1"/>
      </xdr:nvSpPr>
      <xdr:spPr>
        <a:xfrm>
          <a:off x="14620875" y="10031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180975</xdr:colOff>
      <xdr:row>159</xdr:row>
      <xdr:rowOff>0</xdr:rowOff>
    </xdr:from>
    <xdr:ext cx="184731" cy="264560"/>
    <xdr:sp macro="" textlink="">
      <xdr:nvSpPr>
        <xdr:cNvPr id="140" name="3 CuadroTexto"/>
        <xdr:cNvSpPr txBox="1"/>
      </xdr:nvSpPr>
      <xdr:spPr>
        <a:xfrm>
          <a:off x="14620875" y="10100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180975</xdr:colOff>
      <xdr:row>184</xdr:row>
      <xdr:rowOff>0</xdr:rowOff>
    </xdr:from>
    <xdr:ext cx="184731" cy="264560"/>
    <xdr:sp macro="" textlink="">
      <xdr:nvSpPr>
        <xdr:cNvPr id="141" name="3 CuadroTexto"/>
        <xdr:cNvSpPr txBox="1"/>
      </xdr:nvSpPr>
      <xdr:spPr>
        <a:xfrm>
          <a:off x="14620875" y="11750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180975</xdr:colOff>
      <xdr:row>184</xdr:row>
      <xdr:rowOff>0</xdr:rowOff>
    </xdr:from>
    <xdr:ext cx="184731" cy="264560"/>
    <xdr:sp macro="" textlink="">
      <xdr:nvSpPr>
        <xdr:cNvPr id="142" name="3 CuadroTexto"/>
        <xdr:cNvSpPr txBox="1"/>
      </xdr:nvSpPr>
      <xdr:spPr>
        <a:xfrm>
          <a:off x="16106775" y="11750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180975</xdr:colOff>
      <xdr:row>181</xdr:row>
      <xdr:rowOff>0</xdr:rowOff>
    </xdr:from>
    <xdr:ext cx="184731" cy="264560"/>
    <xdr:sp macro="" textlink="">
      <xdr:nvSpPr>
        <xdr:cNvPr id="143" name="3 CuadroTexto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14620875" y="115890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180975</xdr:colOff>
      <xdr:row>178</xdr:row>
      <xdr:rowOff>0</xdr:rowOff>
    </xdr:from>
    <xdr:ext cx="184731" cy="264560"/>
    <xdr:sp macro="" textlink="">
      <xdr:nvSpPr>
        <xdr:cNvPr id="144" name="3 CuadroTexto">
          <a:extLst>
            <a:ext uri="{FF2B5EF4-FFF2-40B4-BE49-F238E27FC236}">
              <a16:creationId xmlns:a16="http://schemas.microsoft.com/office/drawing/2014/main" xmlns="" id="{C5856AA5-F751-4272-B819-73B11F3DC324}"/>
            </a:ext>
          </a:extLst>
        </xdr:cNvPr>
        <xdr:cNvSpPr txBox="1"/>
      </xdr:nvSpPr>
      <xdr:spPr>
        <a:xfrm>
          <a:off x="14620875" y="113833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7</xdr:col>
      <xdr:colOff>180975</xdr:colOff>
      <xdr:row>178</xdr:row>
      <xdr:rowOff>0</xdr:rowOff>
    </xdr:from>
    <xdr:ext cx="184731" cy="264560"/>
    <xdr:sp macro="" textlink="">
      <xdr:nvSpPr>
        <xdr:cNvPr id="145" name="3 CuadroTexto">
          <a:extLst>
            <a:ext uri="{FF2B5EF4-FFF2-40B4-BE49-F238E27FC236}">
              <a16:creationId xmlns:a16="http://schemas.microsoft.com/office/drawing/2014/main" xmlns="" id="{2256A02A-162A-4B3B-BF3F-41F167D34F4C}"/>
            </a:ext>
          </a:extLst>
        </xdr:cNvPr>
        <xdr:cNvSpPr txBox="1"/>
      </xdr:nvSpPr>
      <xdr:spPr>
        <a:xfrm>
          <a:off x="15925800" y="113833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8</xdr:col>
      <xdr:colOff>180975</xdr:colOff>
      <xdr:row>178</xdr:row>
      <xdr:rowOff>0</xdr:rowOff>
    </xdr:from>
    <xdr:ext cx="184731" cy="264560"/>
    <xdr:sp macro="" textlink="">
      <xdr:nvSpPr>
        <xdr:cNvPr id="146" name="3 CuadroTexto">
          <a:extLst>
            <a:ext uri="{FF2B5EF4-FFF2-40B4-BE49-F238E27FC236}">
              <a16:creationId xmlns:a16="http://schemas.microsoft.com/office/drawing/2014/main" xmlns="" id="{CC4C6035-2E95-47C8-BCB7-DE1C39327C2C}"/>
            </a:ext>
          </a:extLst>
        </xdr:cNvPr>
        <xdr:cNvSpPr txBox="1"/>
      </xdr:nvSpPr>
      <xdr:spPr>
        <a:xfrm>
          <a:off x="16106775" y="113833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180975</xdr:colOff>
      <xdr:row>182</xdr:row>
      <xdr:rowOff>0</xdr:rowOff>
    </xdr:from>
    <xdr:ext cx="184731" cy="264560"/>
    <xdr:sp macro="" textlink="">
      <xdr:nvSpPr>
        <xdr:cNvPr id="147" name="3 CuadroTexto">
          <a:extLst>
            <a:ext uri="{FF2B5EF4-FFF2-40B4-BE49-F238E27FC236}">
              <a16:creationId xmlns:a16="http://schemas.microsoft.com/office/drawing/2014/main" xmlns="" id="{04810BF5-5BD2-4482-82E3-8D4E5180AAC7}"/>
            </a:ext>
          </a:extLst>
        </xdr:cNvPr>
        <xdr:cNvSpPr txBox="1"/>
      </xdr:nvSpPr>
      <xdr:spPr>
        <a:xfrm>
          <a:off x="14620875" y="11634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180975</xdr:colOff>
      <xdr:row>182</xdr:row>
      <xdr:rowOff>0</xdr:rowOff>
    </xdr:from>
    <xdr:ext cx="184731" cy="264560"/>
    <xdr:sp macro="" textlink="">
      <xdr:nvSpPr>
        <xdr:cNvPr id="148" name="3 CuadroTexto">
          <a:extLst>
            <a:ext uri="{FF2B5EF4-FFF2-40B4-BE49-F238E27FC236}">
              <a16:creationId xmlns:a16="http://schemas.microsoft.com/office/drawing/2014/main" xmlns="" id="{488CA909-A2B1-4B6E-A667-1EF96E4E61AC}"/>
            </a:ext>
          </a:extLst>
        </xdr:cNvPr>
        <xdr:cNvSpPr txBox="1"/>
      </xdr:nvSpPr>
      <xdr:spPr>
        <a:xfrm>
          <a:off x="14620875" y="11634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180975</xdr:colOff>
      <xdr:row>191</xdr:row>
      <xdr:rowOff>0</xdr:rowOff>
    </xdr:from>
    <xdr:ext cx="184731" cy="264560"/>
    <xdr:sp macro="" textlink="">
      <xdr:nvSpPr>
        <xdr:cNvPr id="149" name="3 CuadroTexto"/>
        <xdr:cNvSpPr txBox="1"/>
      </xdr:nvSpPr>
      <xdr:spPr>
        <a:xfrm>
          <a:off x="14620875" y="121862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180975</xdr:colOff>
      <xdr:row>42</xdr:row>
      <xdr:rowOff>0</xdr:rowOff>
    </xdr:from>
    <xdr:ext cx="184731" cy="264560"/>
    <xdr:sp macro="" textlink="">
      <xdr:nvSpPr>
        <xdr:cNvPr id="150" name="3 CuadroTexto"/>
        <xdr:cNvSpPr txBox="1"/>
      </xdr:nvSpPr>
      <xdr:spPr>
        <a:xfrm>
          <a:off x="14620875" y="1992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180975</xdr:colOff>
      <xdr:row>42</xdr:row>
      <xdr:rowOff>0</xdr:rowOff>
    </xdr:from>
    <xdr:ext cx="184731" cy="264560"/>
    <xdr:sp macro="" textlink="">
      <xdr:nvSpPr>
        <xdr:cNvPr id="151" name="3 CuadroTexto"/>
        <xdr:cNvSpPr txBox="1"/>
      </xdr:nvSpPr>
      <xdr:spPr>
        <a:xfrm>
          <a:off x="14620875" y="1992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180975</xdr:colOff>
      <xdr:row>32</xdr:row>
      <xdr:rowOff>0</xdr:rowOff>
    </xdr:from>
    <xdr:ext cx="184731" cy="264560"/>
    <xdr:sp macro="" textlink="">
      <xdr:nvSpPr>
        <xdr:cNvPr id="152" name="3 CuadroTexto"/>
        <xdr:cNvSpPr txBox="1"/>
      </xdr:nvSpPr>
      <xdr:spPr>
        <a:xfrm>
          <a:off x="1462087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180975</xdr:colOff>
      <xdr:row>39</xdr:row>
      <xdr:rowOff>0</xdr:rowOff>
    </xdr:from>
    <xdr:ext cx="184731" cy="264560"/>
    <xdr:sp macro="" textlink="">
      <xdr:nvSpPr>
        <xdr:cNvPr id="153" name="3 CuadroTexto"/>
        <xdr:cNvSpPr txBox="1"/>
      </xdr:nvSpPr>
      <xdr:spPr>
        <a:xfrm>
          <a:off x="14620875" y="17402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180975</xdr:colOff>
      <xdr:row>39</xdr:row>
      <xdr:rowOff>0</xdr:rowOff>
    </xdr:from>
    <xdr:ext cx="184731" cy="264560"/>
    <xdr:sp macro="" textlink="">
      <xdr:nvSpPr>
        <xdr:cNvPr id="154" name="3 CuadroTexto"/>
        <xdr:cNvSpPr txBox="1"/>
      </xdr:nvSpPr>
      <xdr:spPr>
        <a:xfrm>
          <a:off x="14620875" y="17402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180975</xdr:colOff>
      <xdr:row>51</xdr:row>
      <xdr:rowOff>0</xdr:rowOff>
    </xdr:from>
    <xdr:ext cx="184731" cy="264560"/>
    <xdr:sp macro="" textlink="">
      <xdr:nvSpPr>
        <xdr:cNvPr id="155" name="3 CuadroTexto"/>
        <xdr:cNvSpPr txBox="1"/>
      </xdr:nvSpPr>
      <xdr:spPr>
        <a:xfrm>
          <a:off x="14620875" y="2884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180975</xdr:colOff>
      <xdr:row>81</xdr:row>
      <xdr:rowOff>0</xdr:rowOff>
    </xdr:from>
    <xdr:ext cx="184731" cy="264560"/>
    <xdr:sp macro="" textlink="">
      <xdr:nvSpPr>
        <xdr:cNvPr id="156" name="3 CuadroTexto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14620875" y="4872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180975</xdr:colOff>
      <xdr:row>81</xdr:row>
      <xdr:rowOff>0</xdr:rowOff>
    </xdr:from>
    <xdr:ext cx="184731" cy="264560"/>
    <xdr:sp macro="" textlink="">
      <xdr:nvSpPr>
        <xdr:cNvPr id="157" name="3 CuadroTexto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SpPr txBox="1"/>
      </xdr:nvSpPr>
      <xdr:spPr>
        <a:xfrm>
          <a:off x="14620875" y="4872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180975</xdr:colOff>
      <xdr:row>83</xdr:row>
      <xdr:rowOff>0</xdr:rowOff>
    </xdr:from>
    <xdr:ext cx="184731" cy="264560"/>
    <xdr:sp macro="" textlink="">
      <xdr:nvSpPr>
        <xdr:cNvPr id="158" name="3 CuadroTexto">
          <a:extLst>
            <a:ext uri="{FF2B5EF4-FFF2-40B4-BE49-F238E27FC236}">
              <a16:creationId xmlns:a16="http://schemas.microsoft.com/office/drawing/2014/main" xmlns="" id="{00000000-0008-0000-0200-000006000000}"/>
            </a:ext>
          </a:extLst>
        </xdr:cNvPr>
        <xdr:cNvSpPr txBox="1"/>
      </xdr:nvSpPr>
      <xdr:spPr>
        <a:xfrm>
          <a:off x="14620875" y="5010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180975</xdr:colOff>
      <xdr:row>82</xdr:row>
      <xdr:rowOff>0</xdr:rowOff>
    </xdr:from>
    <xdr:ext cx="184731" cy="264560"/>
    <xdr:sp macro="" textlink="">
      <xdr:nvSpPr>
        <xdr:cNvPr id="159" name="3 CuadroTexto">
          <a:extLst>
            <a:ext uri="{FF2B5EF4-FFF2-40B4-BE49-F238E27FC236}">
              <a16:creationId xmlns:a16="http://schemas.microsoft.com/office/drawing/2014/main" xmlns="" id="{375B9DB8-928C-41AA-9DC2-14B5E5FBAAC1}"/>
            </a:ext>
          </a:extLst>
        </xdr:cNvPr>
        <xdr:cNvSpPr txBox="1"/>
      </xdr:nvSpPr>
      <xdr:spPr>
        <a:xfrm>
          <a:off x="14620875" y="49415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180975</xdr:colOff>
      <xdr:row>81</xdr:row>
      <xdr:rowOff>0</xdr:rowOff>
    </xdr:from>
    <xdr:ext cx="184731" cy="264560"/>
    <xdr:sp macro="" textlink="">
      <xdr:nvSpPr>
        <xdr:cNvPr id="160" name="3 CuadroTexto">
          <a:extLst>
            <a:ext uri="{FF2B5EF4-FFF2-40B4-BE49-F238E27FC236}">
              <a16:creationId xmlns:a16="http://schemas.microsoft.com/office/drawing/2014/main" xmlns="" id="{CCE6A202-E7C4-4068-BBAA-2912F498A4AF}"/>
            </a:ext>
          </a:extLst>
        </xdr:cNvPr>
        <xdr:cNvSpPr txBox="1"/>
      </xdr:nvSpPr>
      <xdr:spPr>
        <a:xfrm>
          <a:off x="14620875" y="4872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180975</xdr:colOff>
      <xdr:row>81</xdr:row>
      <xdr:rowOff>0</xdr:rowOff>
    </xdr:from>
    <xdr:ext cx="184731" cy="264560"/>
    <xdr:sp macro="" textlink="">
      <xdr:nvSpPr>
        <xdr:cNvPr id="161" name="3 CuadroTexto">
          <a:extLst>
            <a:ext uri="{FF2B5EF4-FFF2-40B4-BE49-F238E27FC236}">
              <a16:creationId xmlns:a16="http://schemas.microsoft.com/office/drawing/2014/main" xmlns="" id="{E4B817F7-F2B2-4743-9A15-F6E002FA377B}"/>
            </a:ext>
          </a:extLst>
        </xdr:cNvPr>
        <xdr:cNvSpPr txBox="1"/>
      </xdr:nvSpPr>
      <xdr:spPr>
        <a:xfrm>
          <a:off x="14620875" y="4872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180975</xdr:colOff>
      <xdr:row>82</xdr:row>
      <xdr:rowOff>0</xdr:rowOff>
    </xdr:from>
    <xdr:ext cx="184731" cy="264560"/>
    <xdr:sp macro="" textlink="">
      <xdr:nvSpPr>
        <xdr:cNvPr id="162" name="3 CuadroTexto">
          <a:extLst>
            <a:ext uri="{FF2B5EF4-FFF2-40B4-BE49-F238E27FC236}">
              <a16:creationId xmlns:a16="http://schemas.microsoft.com/office/drawing/2014/main" xmlns="" id="{07DAA05E-920D-44DB-A976-EBE6F4311020}"/>
            </a:ext>
          </a:extLst>
        </xdr:cNvPr>
        <xdr:cNvSpPr txBox="1"/>
      </xdr:nvSpPr>
      <xdr:spPr>
        <a:xfrm>
          <a:off x="14620875" y="49415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3876675</xdr:colOff>
      <xdr:row>0</xdr:row>
      <xdr:rowOff>19050</xdr:rowOff>
    </xdr:from>
    <xdr:to>
      <xdr:col>2</xdr:col>
      <xdr:colOff>338100</xdr:colOff>
      <xdr:row>1</xdr:row>
      <xdr:rowOff>0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6675" y="19050"/>
          <a:ext cx="2862225" cy="514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35"/>
  <sheetViews>
    <sheetView tabSelected="1" zoomScale="70" zoomScaleNormal="70" workbookViewId="0">
      <selection activeCell="B164" sqref="B164"/>
    </sheetView>
  </sheetViews>
  <sheetFormatPr baseColWidth="10" defaultColWidth="11.42578125" defaultRowHeight="18" x14ac:dyDescent="0.35"/>
  <cols>
    <col min="1" max="1" width="53.140625" style="1" customWidth="1"/>
    <col min="2" max="2" width="59.140625" style="1" bestFit="1" customWidth="1"/>
    <col min="3" max="3" width="43.5703125" style="2" customWidth="1"/>
    <col min="4" max="4" width="25.140625" style="13" bestFit="1" customWidth="1"/>
    <col min="5" max="5" width="18.7109375" style="3" customWidth="1"/>
    <col min="6" max="6" width="16.85546875" style="1" customWidth="1"/>
    <col min="7" max="7" width="22.28515625" style="1" bestFit="1" customWidth="1"/>
    <col min="8" max="8" width="19.28515625" style="1" hidden="1" customWidth="1"/>
    <col min="9" max="9" width="23.85546875" style="1" customWidth="1"/>
    <col min="10" max="17" width="11.85546875" style="1" customWidth="1"/>
    <col min="18" max="18" width="14.140625" style="1" customWidth="1"/>
    <col min="19" max="19" width="13.7109375" style="1" customWidth="1"/>
    <col min="20" max="20" width="13.42578125" style="1" customWidth="1"/>
    <col min="21" max="21" width="14.85546875" style="1" customWidth="1"/>
    <col min="22" max="22" width="11.42578125" style="1"/>
    <col min="23" max="23" width="21.85546875" style="1" customWidth="1"/>
    <col min="24" max="24" width="14" style="1" hidden="1" customWidth="1"/>
    <col min="25" max="25" width="16.42578125" style="1" hidden="1" customWidth="1"/>
    <col min="26" max="16384" width="11.42578125" style="1"/>
  </cols>
  <sheetData>
    <row r="1" spans="1:23" ht="42" customHeight="1" x14ac:dyDescent="0.75">
      <c r="A1" s="4"/>
      <c r="B1" s="4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  <c r="R1" s="182"/>
      <c r="S1" s="182"/>
      <c r="T1" s="182"/>
      <c r="U1" s="182"/>
      <c r="V1" s="182"/>
      <c r="W1" s="182"/>
    </row>
    <row r="2" spans="1:23" ht="33" x14ac:dyDescent="0.6">
      <c r="A2" s="183" t="s">
        <v>0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183"/>
      <c r="T2" s="183"/>
      <c r="U2" s="183"/>
      <c r="V2" s="183"/>
      <c r="W2" s="183"/>
    </row>
    <row r="3" spans="1:23" ht="27.75" x14ac:dyDescent="0.5">
      <c r="A3" s="184" t="s">
        <v>506</v>
      </c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  <c r="Q3" s="184"/>
      <c r="R3" s="184"/>
      <c r="S3" s="184"/>
      <c r="T3" s="184"/>
      <c r="U3" s="184"/>
      <c r="V3" s="184"/>
      <c r="W3" s="184"/>
    </row>
    <row r="4" spans="1:23" ht="6" customHeight="1" x14ac:dyDescent="0.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3" ht="15.75" customHeight="1" x14ac:dyDescent="0.35">
      <c r="B5" s="8"/>
      <c r="C5" s="8"/>
      <c r="D5" s="8"/>
      <c r="E5" s="8"/>
      <c r="F5" s="8"/>
      <c r="G5" s="8"/>
      <c r="H5" s="8"/>
      <c r="I5" s="19" t="s">
        <v>47</v>
      </c>
      <c r="J5" s="19" t="s">
        <v>9</v>
      </c>
      <c r="K5" s="19" t="s">
        <v>10</v>
      </c>
      <c r="L5" s="19" t="s">
        <v>11</v>
      </c>
      <c r="M5" s="19" t="s">
        <v>12</v>
      </c>
      <c r="N5" s="19" t="s">
        <v>13</v>
      </c>
      <c r="O5" s="19" t="s">
        <v>14</v>
      </c>
      <c r="P5" s="19" t="s">
        <v>15</v>
      </c>
      <c r="Q5" s="19" t="s">
        <v>16</v>
      </c>
      <c r="R5" s="19" t="s">
        <v>17</v>
      </c>
      <c r="S5" s="19" t="s">
        <v>18</v>
      </c>
      <c r="T5" s="19" t="s">
        <v>19</v>
      </c>
      <c r="U5" s="19" t="s">
        <v>20</v>
      </c>
    </row>
    <row r="6" spans="1:23" ht="24" x14ac:dyDescent="0.35">
      <c r="B6" s="5"/>
      <c r="C6" s="5"/>
      <c r="D6" s="5"/>
      <c r="E6" s="5"/>
      <c r="F6" s="5"/>
      <c r="G6" s="5"/>
      <c r="H6" s="5"/>
      <c r="I6" s="7" t="s">
        <v>22</v>
      </c>
      <c r="J6" s="26">
        <v>0</v>
      </c>
      <c r="K6" s="26">
        <v>5</v>
      </c>
      <c r="L6" s="26">
        <v>21</v>
      </c>
      <c r="M6" s="26">
        <v>22</v>
      </c>
      <c r="N6" s="26">
        <v>23</v>
      </c>
      <c r="O6" s="26">
        <v>20</v>
      </c>
      <c r="P6" s="26">
        <v>23</v>
      </c>
      <c r="Q6" s="26">
        <v>22</v>
      </c>
      <c r="R6" s="26">
        <v>21</v>
      </c>
      <c r="S6" s="26">
        <v>23</v>
      </c>
      <c r="T6" s="26">
        <v>21</v>
      </c>
      <c r="U6" s="26">
        <v>22</v>
      </c>
    </row>
    <row r="7" spans="1:23" ht="28.5" x14ac:dyDescent="0.35">
      <c r="B7" s="5"/>
      <c r="C7" s="5"/>
      <c r="D7" s="5"/>
      <c r="E7" s="5"/>
      <c r="F7" s="5"/>
      <c r="G7" s="5"/>
      <c r="H7" s="5"/>
      <c r="I7" s="27" t="s">
        <v>27</v>
      </c>
      <c r="J7" s="26">
        <v>0</v>
      </c>
      <c r="K7" s="26">
        <v>4</v>
      </c>
      <c r="L7" s="26">
        <v>17</v>
      </c>
      <c r="M7" s="26">
        <v>18</v>
      </c>
      <c r="N7" s="26">
        <v>18</v>
      </c>
      <c r="O7" s="26">
        <v>16</v>
      </c>
      <c r="P7" s="26">
        <v>18</v>
      </c>
      <c r="Q7" s="26">
        <v>18</v>
      </c>
      <c r="R7" s="26">
        <v>17</v>
      </c>
      <c r="S7" s="26">
        <v>18</v>
      </c>
      <c r="T7" s="26">
        <v>17</v>
      </c>
      <c r="U7" s="26">
        <v>18</v>
      </c>
    </row>
    <row r="8" spans="1:23" ht="24" x14ac:dyDescent="0.35">
      <c r="B8" s="5"/>
      <c r="C8" s="5"/>
      <c r="D8" s="5"/>
      <c r="E8" s="5"/>
      <c r="F8" s="5"/>
      <c r="G8" s="5"/>
      <c r="H8" s="5"/>
      <c r="I8" s="7" t="s">
        <v>24</v>
      </c>
      <c r="J8" s="26">
        <v>0</v>
      </c>
      <c r="K8" s="26">
        <v>3</v>
      </c>
      <c r="L8" s="26">
        <v>13</v>
      </c>
      <c r="M8" s="26">
        <v>13</v>
      </c>
      <c r="N8" s="26">
        <v>14</v>
      </c>
      <c r="O8" s="26">
        <v>12</v>
      </c>
      <c r="P8" s="26">
        <v>14</v>
      </c>
      <c r="Q8" s="26">
        <v>13</v>
      </c>
      <c r="R8" s="26">
        <v>13</v>
      </c>
      <c r="S8" s="26">
        <v>13</v>
      </c>
      <c r="T8" s="26">
        <v>13</v>
      </c>
      <c r="U8" s="26">
        <v>13</v>
      </c>
    </row>
    <row r="9" spans="1:23" ht="24" x14ac:dyDescent="0.35">
      <c r="B9" s="5"/>
      <c r="C9" s="5"/>
      <c r="D9" s="5"/>
      <c r="E9" s="5"/>
      <c r="F9" s="5"/>
      <c r="G9" s="5"/>
      <c r="H9" s="5"/>
      <c r="I9" s="7" t="s">
        <v>26</v>
      </c>
      <c r="J9" s="26">
        <v>0</v>
      </c>
      <c r="K9" s="26">
        <v>7</v>
      </c>
      <c r="L9" s="26">
        <v>31</v>
      </c>
      <c r="M9" s="26">
        <v>30</v>
      </c>
      <c r="N9" s="26">
        <v>31</v>
      </c>
      <c r="O9" s="26">
        <v>30</v>
      </c>
      <c r="P9" s="26">
        <v>31</v>
      </c>
      <c r="Q9" s="26">
        <v>31</v>
      </c>
      <c r="R9" s="26">
        <v>30</v>
      </c>
      <c r="S9" s="26">
        <v>31</v>
      </c>
      <c r="T9" s="26">
        <v>30</v>
      </c>
      <c r="U9" s="26">
        <v>31</v>
      </c>
    </row>
    <row r="10" spans="1:23" s="16" customFormat="1" ht="24" x14ac:dyDescent="0.35">
      <c r="B10" s="18"/>
      <c r="C10" s="18"/>
      <c r="D10" s="18"/>
      <c r="E10" s="18"/>
      <c r="F10" s="18"/>
      <c r="G10" s="18"/>
      <c r="H10" s="18"/>
      <c r="I10" s="7" t="s">
        <v>287</v>
      </c>
      <c r="J10" s="26">
        <v>0</v>
      </c>
      <c r="K10" s="26">
        <v>6</v>
      </c>
      <c r="L10" s="26">
        <v>26</v>
      </c>
      <c r="M10" s="26">
        <v>26</v>
      </c>
      <c r="N10" s="26">
        <v>27</v>
      </c>
      <c r="O10" s="26">
        <v>25</v>
      </c>
      <c r="P10" s="26">
        <v>27</v>
      </c>
      <c r="Q10" s="26">
        <v>27</v>
      </c>
      <c r="R10" s="26">
        <v>25</v>
      </c>
      <c r="S10" s="26">
        <v>27</v>
      </c>
      <c r="T10" s="26">
        <v>26</v>
      </c>
      <c r="U10" s="26">
        <v>26</v>
      </c>
    </row>
    <row r="11" spans="1:23" s="16" customFormat="1" ht="24" x14ac:dyDescent="0.35">
      <c r="B11" s="14"/>
      <c r="C11" s="14"/>
      <c r="D11" s="14"/>
      <c r="E11" s="14"/>
      <c r="F11" s="14"/>
      <c r="G11" s="14"/>
      <c r="H11" s="14"/>
      <c r="I11" s="7" t="s">
        <v>247</v>
      </c>
      <c r="J11" s="26">
        <v>0</v>
      </c>
      <c r="K11" s="26">
        <v>2</v>
      </c>
      <c r="L11" s="26">
        <v>8</v>
      </c>
      <c r="M11" s="26">
        <v>9</v>
      </c>
      <c r="N11" s="26">
        <v>9</v>
      </c>
      <c r="O11" s="26">
        <f t="shared" ref="O11:Q11" si="0">+O12</f>
        <v>8</v>
      </c>
      <c r="P11" s="26">
        <f t="shared" si="0"/>
        <v>9</v>
      </c>
      <c r="Q11" s="26">
        <f t="shared" si="0"/>
        <v>9</v>
      </c>
      <c r="R11" s="26">
        <v>8</v>
      </c>
      <c r="S11" s="26">
        <v>10</v>
      </c>
      <c r="T11" s="26">
        <v>8</v>
      </c>
      <c r="U11" s="26">
        <v>9</v>
      </c>
    </row>
    <row r="12" spans="1:23" ht="24" x14ac:dyDescent="0.35">
      <c r="B12" s="5"/>
      <c r="C12" s="5"/>
      <c r="D12" s="5"/>
      <c r="E12" s="5"/>
      <c r="F12" s="5"/>
      <c r="G12" s="5"/>
      <c r="H12" s="5"/>
      <c r="I12" s="7" t="s">
        <v>157</v>
      </c>
      <c r="J12" s="26">
        <v>0</v>
      </c>
      <c r="K12" s="26">
        <v>2</v>
      </c>
      <c r="L12" s="26">
        <v>9</v>
      </c>
      <c r="M12" s="26">
        <v>9</v>
      </c>
      <c r="N12" s="26">
        <v>9</v>
      </c>
      <c r="O12" s="26">
        <v>8</v>
      </c>
      <c r="P12" s="26">
        <v>9</v>
      </c>
      <c r="Q12" s="26">
        <v>9</v>
      </c>
      <c r="R12" s="26">
        <v>9</v>
      </c>
      <c r="S12" s="26">
        <v>9</v>
      </c>
      <c r="T12" s="26">
        <v>9</v>
      </c>
      <c r="U12" s="26">
        <v>9</v>
      </c>
    </row>
    <row r="13" spans="1:23" ht="24" x14ac:dyDescent="0.35">
      <c r="B13" s="5"/>
      <c r="C13" s="5"/>
      <c r="D13" s="5"/>
      <c r="E13" s="5"/>
      <c r="F13" s="5"/>
      <c r="G13" s="5"/>
      <c r="H13" s="5"/>
      <c r="I13" s="7" t="s">
        <v>23</v>
      </c>
      <c r="J13" s="26">
        <v>0</v>
      </c>
      <c r="K13" s="26">
        <v>1</v>
      </c>
      <c r="L13" s="26">
        <v>5</v>
      </c>
      <c r="M13" s="26">
        <v>4</v>
      </c>
      <c r="N13" s="26">
        <v>4</v>
      </c>
      <c r="O13" s="26">
        <v>5</v>
      </c>
      <c r="P13" s="26">
        <v>4</v>
      </c>
      <c r="Q13" s="26">
        <v>5</v>
      </c>
      <c r="R13" s="26">
        <v>4</v>
      </c>
      <c r="S13" s="26">
        <v>4</v>
      </c>
      <c r="T13" s="26">
        <v>5</v>
      </c>
      <c r="U13" s="26">
        <v>4</v>
      </c>
    </row>
    <row r="14" spans="1:23" ht="5.25" customHeight="1" x14ac:dyDescent="0.35">
      <c r="B14" s="185"/>
      <c r="C14" s="185"/>
      <c r="D14" s="185"/>
      <c r="E14" s="185"/>
      <c r="F14" s="185"/>
      <c r="G14" s="185"/>
      <c r="H14" s="185"/>
      <c r="I14" s="185"/>
    </row>
    <row r="15" spans="1:23" ht="27.75" thickBot="1" x14ac:dyDescent="0.4">
      <c r="A15" s="22" t="s">
        <v>8</v>
      </c>
      <c r="B15" s="22" t="s">
        <v>1</v>
      </c>
      <c r="C15" s="38" t="s">
        <v>25</v>
      </c>
      <c r="D15" s="38" t="s">
        <v>2</v>
      </c>
      <c r="E15" s="22" t="s">
        <v>3</v>
      </c>
      <c r="F15" s="22" t="s">
        <v>4</v>
      </c>
      <c r="G15" s="22" t="s">
        <v>5</v>
      </c>
      <c r="H15" s="22" t="s">
        <v>6</v>
      </c>
      <c r="I15" s="22" t="s">
        <v>7</v>
      </c>
      <c r="J15" s="39" t="s">
        <v>9</v>
      </c>
      <c r="K15" s="39" t="s">
        <v>10</v>
      </c>
      <c r="L15" s="39" t="s">
        <v>11</v>
      </c>
      <c r="M15" s="39" t="s">
        <v>12</v>
      </c>
      <c r="N15" s="39" t="s">
        <v>13</v>
      </c>
      <c r="O15" s="39" t="s">
        <v>14</v>
      </c>
      <c r="P15" s="39" t="s">
        <v>15</v>
      </c>
      <c r="Q15" s="39" t="s">
        <v>16</v>
      </c>
      <c r="R15" s="39" t="s">
        <v>17</v>
      </c>
      <c r="S15" s="39" t="s">
        <v>18</v>
      </c>
      <c r="T15" s="39" t="s">
        <v>19</v>
      </c>
      <c r="U15" s="39" t="s">
        <v>20</v>
      </c>
      <c r="V15" s="22" t="s">
        <v>21</v>
      </c>
      <c r="W15" s="22" t="s">
        <v>412</v>
      </c>
    </row>
    <row r="16" spans="1:23" s="16" customFormat="1" ht="72" x14ac:dyDescent="0.35">
      <c r="A16" s="93" t="s">
        <v>335</v>
      </c>
      <c r="B16" s="72" t="s">
        <v>324</v>
      </c>
      <c r="C16" s="72" t="s">
        <v>325</v>
      </c>
      <c r="D16" s="40" t="s">
        <v>50</v>
      </c>
      <c r="E16" s="41" t="s">
        <v>416</v>
      </c>
      <c r="F16" s="41">
        <v>2</v>
      </c>
      <c r="G16" s="42">
        <v>8</v>
      </c>
      <c r="H16" s="42">
        <v>8</v>
      </c>
      <c r="I16" s="42">
        <f>+G16*F16</f>
        <v>16</v>
      </c>
      <c r="J16" s="94">
        <f t="shared" ref="J16:U16" si="1">+$I$16*J6</f>
        <v>0</v>
      </c>
      <c r="K16" s="94">
        <f t="shared" si="1"/>
        <v>80</v>
      </c>
      <c r="L16" s="94">
        <f t="shared" si="1"/>
        <v>336</v>
      </c>
      <c r="M16" s="94">
        <f t="shared" si="1"/>
        <v>352</v>
      </c>
      <c r="N16" s="94">
        <f t="shared" si="1"/>
        <v>368</v>
      </c>
      <c r="O16" s="94">
        <f t="shared" si="1"/>
        <v>320</v>
      </c>
      <c r="P16" s="94">
        <f t="shared" si="1"/>
        <v>368</v>
      </c>
      <c r="Q16" s="94">
        <f t="shared" si="1"/>
        <v>352</v>
      </c>
      <c r="R16" s="94">
        <f t="shared" si="1"/>
        <v>336</v>
      </c>
      <c r="S16" s="94">
        <f t="shared" si="1"/>
        <v>368</v>
      </c>
      <c r="T16" s="94">
        <f t="shared" si="1"/>
        <v>336</v>
      </c>
      <c r="U16" s="94">
        <f t="shared" si="1"/>
        <v>352</v>
      </c>
      <c r="V16" s="43">
        <f>SUM(J16:U16)</f>
        <v>3568</v>
      </c>
      <c r="W16" s="179">
        <f>SUM(V16:V23)</f>
        <v>18920</v>
      </c>
    </row>
    <row r="17" spans="1:23" s="16" customFormat="1" ht="36" x14ac:dyDescent="0.35">
      <c r="A17" s="95" t="s">
        <v>335</v>
      </c>
      <c r="B17" s="34" t="s">
        <v>326</v>
      </c>
      <c r="C17" s="34" t="s">
        <v>327</v>
      </c>
      <c r="D17" s="31" t="s">
        <v>50</v>
      </c>
      <c r="E17" s="12" t="s">
        <v>416</v>
      </c>
      <c r="F17" s="12">
        <v>1</v>
      </c>
      <c r="G17" s="30">
        <v>8</v>
      </c>
      <c r="H17" s="30">
        <v>8</v>
      </c>
      <c r="I17" s="30">
        <f t="shared" ref="I17:I80" si="2">+G17*F17</f>
        <v>8</v>
      </c>
      <c r="J17" s="96">
        <f t="shared" ref="J17:U17" si="3">+$I$17*J6</f>
        <v>0</v>
      </c>
      <c r="K17" s="96">
        <f t="shared" si="3"/>
        <v>40</v>
      </c>
      <c r="L17" s="96">
        <f t="shared" si="3"/>
        <v>168</v>
      </c>
      <c r="M17" s="96">
        <f t="shared" si="3"/>
        <v>176</v>
      </c>
      <c r="N17" s="96">
        <f t="shared" si="3"/>
        <v>184</v>
      </c>
      <c r="O17" s="96">
        <f t="shared" si="3"/>
        <v>160</v>
      </c>
      <c r="P17" s="96">
        <f t="shared" si="3"/>
        <v>184</v>
      </c>
      <c r="Q17" s="96">
        <f t="shared" si="3"/>
        <v>176</v>
      </c>
      <c r="R17" s="96">
        <f t="shared" si="3"/>
        <v>168</v>
      </c>
      <c r="S17" s="96">
        <f t="shared" si="3"/>
        <v>184</v>
      </c>
      <c r="T17" s="96">
        <f t="shared" si="3"/>
        <v>168</v>
      </c>
      <c r="U17" s="96">
        <f t="shared" si="3"/>
        <v>176</v>
      </c>
      <c r="V17" s="37">
        <f t="shared" ref="V17:V23" si="4">SUM(J17:U17)</f>
        <v>1784</v>
      </c>
      <c r="W17" s="180"/>
    </row>
    <row r="18" spans="1:23" s="16" customFormat="1" ht="36" customHeight="1" x14ac:dyDescent="0.35">
      <c r="A18" s="95" t="s">
        <v>335</v>
      </c>
      <c r="B18" s="34" t="s">
        <v>328</v>
      </c>
      <c r="C18" s="34" t="s">
        <v>329</v>
      </c>
      <c r="D18" s="31" t="s">
        <v>50</v>
      </c>
      <c r="E18" s="12" t="s">
        <v>451</v>
      </c>
      <c r="F18" s="12">
        <v>2</v>
      </c>
      <c r="G18" s="30">
        <v>8</v>
      </c>
      <c r="H18" s="30">
        <v>8</v>
      </c>
      <c r="I18" s="30">
        <f t="shared" si="2"/>
        <v>16</v>
      </c>
      <c r="J18" s="96">
        <f t="shared" ref="J18:U18" si="5">+$I$18*J6</f>
        <v>0</v>
      </c>
      <c r="K18" s="96">
        <f t="shared" si="5"/>
        <v>80</v>
      </c>
      <c r="L18" s="96">
        <f t="shared" si="5"/>
        <v>336</v>
      </c>
      <c r="M18" s="96">
        <f t="shared" si="5"/>
        <v>352</v>
      </c>
      <c r="N18" s="96">
        <f t="shared" si="5"/>
        <v>368</v>
      </c>
      <c r="O18" s="96">
        <f t="shared" si="5"/>
        <v>320</v>
      </c>
      <c r="P18" s="96">
        <f t="shared" si="5"/>
        <v>368</v>
      </c>
      <c r="Q18" s="96">
        <f t="shared" si="5"/>
        <v>352</v>
      </c>
      <c r="R18" s="96">
        <f t="shared" si="5"/>
        <v>336</v>
      </c>
      <c r="S18" s="96">
        <f t="shared" si="5"/>
        <v>368</v>
      </c>
      <c r="T18" s="96">
        <f t="shared" si="5"/>
        <v>336</v>
      </c>
      <c r="U18" s="96">
        <f t="shared" si="5"/>
        <v>352</v>
      </c>
      <c r="V18" s="37">
        <f t="shared" si="4"/>
        <v>3568</v>
      </c>
      <c r="W18" s="180"/>
    </row>
    <row r="19" spans="1:23" s="16" customFormat="1" ht="36" x14ac:dyDescent="0.35">
      <c r="A19" s="95" t="s">
        <v>335</v>
      </c>
      <c r="B19" s="34" t="s">
        <v>328</v>
      </c>
      <c r="C19" s="34" t="s">
        <v>329</v>
      </c>
      <c r="D19" s="31" t="s">
        <v>50</v>
      </c>
      <c r="E19" s="12" t="s">
        <v>330</v>
      </c>
      <c r="F19" s="12">
        <v>2</v>
      </c>
      <c r="G19" s="30">
        <v>8</v>
      </c>
      <c r="H19" s="30">
        <v>8</v>
      </c>
      <c r="I19" s="30">
        <f t="shared" si="2"/>
        <v>16</v>
      </c>
      <c r="J19" s="96">
        <f t="shared" ref="J19:U19" si="6">+$I$19*J6</f>
        <v>0</v>
      </c>
      <c r="K19" s="96">
        <f t="shared" si="6"/>
        <v>80</v>
      </c>
      <c r="L19" s="96">
        <f t="shared" si="6"/>
        <v>336</v>
      </c>
      <c r="M19" s="96">
        <f t="shared" si="6"/>
        <v>352</v>
      </c>
      <c r="N19" s="96">
        <f t="shared" si="6"/>
        <v>368</v>
      </c>
      <c r="O19" s="96">
        <f t="shared" si="6"/>
        <v>320</v>
      </c>
      <c r="P19" s="96">
        <f t="shared" si="6"/>
        <v>368</v>
      </c>
      <c r="Q19" s="96">
        <f t="shared" si="6"/>
        <v>352</v>
      </c>
      <c r="R19" s="96">
        <f t="shared" si="6"/>
        <v>336</v>
      </c>
      <c r="S19" s="96">
        <f t="shared" si="6"/>
        <v>368</v>
      </c>
      <c r="T19" s="96">
        <f t="shared" si="6"/>
        <v>336</v>
      </c>
      <c r="U19" s="96">
        <f t="shared" si="6"/>
        <v>352</v>
      </c>
      <c r="V19" s="37">
        <f t="shared" si="4"/>
        <v>3568</v>
      </c>
      <c r="W19" s="180"/>
    </row>
    <row r="20" spans="1:23" s="16" customFormat="1" ht="36" x14ac:dyDescent="0.35">
      <c r="A20" s="95" t="s">
        <v>335</v>
      </c>
      <c r="B20" s="34" t="s">
        <v>328</v>
      </c>
      <c r="C20" s="34" t="s">
        <v>329</v>
      </c>
      <c r="D20" s="31" t="s">
        <v>50</v>
      </c>
      <c r="E20" s="12" t="s">
        <v>493</v>
      </c>
      <c r="F20" s="12">
        <v>2</v>
      </c>
      <c r="G20" s="30">
        <v>8</v>
      </c>
      <c r="H20" s="30">
        <v>8</v>
      </c>
      <c r="I20" s="30">
        <f t="shared" si="2"/>
        <v>16</v>
      </c>
      <c r="J20" s="96">
        <f t="shared" ref="J20:U20" si="7">+$I$20*J13</f>
        <v>0</v>
      </c>
      <c r="K20" s="96">
        <f t="shared" si="7"/>
        <v>16</v>
      </c>
      <c r="L20" s="96">
        <f t="shared" si="7"/>
        <v>80</v>
      </c>
      <c r="M20" s="96">
        <f t="shared" si="7"/>
        <v>64</v>
      </c>
      <c r="N20" s="96">
        <f t="shared" si="7"/>
        <v>64</v>
      </c>
      <c r="O20" s="96">
        <f t="shared" si="7"/>
        <v>80</v>
      </c>
      <c r="P20" s="96">
        <f t="shared" si="7"/>
        <v>64</v>
      </c>
      <c r="Q20" s="96">
        <f t="shared" si="7"/>
        <v>80</v>
      </c>
      <c r="R20" s="96">
        <f t="shared" si="7"/>
        <v>64</v>
      </c>
      <c r="S20" s="96">
        <f t="shared" si="7"/>
        <v>64</v>
      </c>
      <c r="T20" s="96">
        <f t="shared" si="7"/>
        <v>80</v>
      </c>
      <c r="U20" s="96">
        <f t="shared" si="7"/>
        <v>64</v>
      </c>
      <c r="V20" s="37">
        <f t="shared" si="4"/>
        <v>720</v>
      </c>
      <c r="W20" s="180"/>
    </row>
    <row r="21" spans="1:23" s="16" customFormat="1" ht="36" x14ac:dyDescent="0.35">
      <c r="A21" s="95" t="s">
        <v>335</v>
      </c>
      <c r="B21" s="34" t="s">
        <v>328</v>
      </c>
      <c r="C21" s="34" t="s">
        <v>329</v>
      </c>
      <c r="D21" s="31" t="s">
        <v>50</v>
      </c>
      <c r="E21" s="12" t="s">
        <v>334</v>
      </c>
      <c r="F21" s="12">
        <v>1</v>
      </c>
      <c r="G21" s="30">
        <v>8</v>
      </c>
      <c r="H21" s="30">
        <v>8</v>
      </c>
      <c r="I21" s="30">
        <f t="shared" si="2"/>
        <v>8</v>
      </c>
      <c r="J21" s="96">
        <f t="shared" ref="J21:U21" si="8">+$I$21*J13</f>
        <v>0</v>
      </c>
      <c r="K21" s="96">
        <f t="shared" si="8"/>
        <v>8</v>
      </c>
      <c r="L21" s="96">
        <f t="shared" si="8"/>
        <v>40</v>
      </c>
      <c r="M21" s="96">
        <f t="shared" si="8"/>
        <v>32</v>
      </c>
      <c r="N21" s="96">
        <f t="shared" si="8"/>
        <v>32</v>
      </c>
      <c r="O21" s="96">
        <f t="shared" si="8"/>
        <v>40</v>
      </c>
      <c r="P21" s="96">
        <f t="shared" si="8"/>
        <v>32</v>
      </c>
      <c r="Q21" s="96">
        <f t="shared" si="8"/>
        <v>40</v>
      </c>
      <c r="R21" s="96">
        <f t="shared" si="8"/>
        <v>32</v>
      </c>
      <c r="S21" s="96">
        <f t="shared" si="8"/>
        <v>32</v>
      </c>
      <c r="T21" s="96">
        <f t="shared" si="8"/>
        <v>40</v>
      </c>
      <c r="U21" s="96">
        <f t="shared" si="8"/>
        <v>32</v>
      </c>
      <c r="V21" s="37">
        <f t="shared" si="4"/>
        <v>360</v>
      </c>
      <c r="W21" s="180"/>
    </row>
    <row r="22" spans="1:23" s="16" customFormat="1" ht="36" x14ac:dyDescent="0.35">
      <c r="A22" s="95" t="s">
        <v>335</v>
      </c>
      <c r="B22" s="34" t="s">
        <v>326</v>
      </c>
      <c r="C22" s="34" t="s">
        <v>333</v>
      </c>
      <c r="D22" s="31" t="s">
        <v>54</v>
      </c>
      <c r="E22" s="12" t="s">
        <v>416</v>
      </c>
      <c r="F22" s="12">
        <v>2</v>
      </c>
      <c r="G22" s="30">
        <v>8</v>
      </c>
      <c r="H22" s="30">
        <v>8</v>
      </c>
      <c r="I22" s="30">
        <f t="shared" si="2"/>
        <v>16</v>
      </c>
      <c r="J22" s="96">
        <f t="shared" ref="J22:U22" si="9">+$I$22*J6</f>
        <v>0</v>
      </c>
      <c r="K22" s="96">
        <f t="shared" si="9"/>
        <v>80</v>
      </c>
      <c r="L22" s="96">
        <f t="shared" si="9"/>
        <v>336</v>
      </c>
      <c r="M22" s="96">
        <f t="shared" si="9"/>
        <v>352</v>
      </c>
      <c r="N22" s="96">
        <f t="shared" si="9"/>
        <v>368</v>
      </c>
      <c r="O22" s="96">
        <f t="shared" si="9"/>
        <v>320</v>
      </c>
      <c r="P22" s="96">
        <f t="shared" si="9"/>
        <v>368</v>
      </c>
      <c r="Q22" s="96">
        <f t="shared" si="9"/>
        <v>352</v>
      </c>
      <c r="R22" s="96">
        <f t="shared" si="9"/>
        <v>336</v>
      </c>
      <c r="S22" s="96">
        <f t="shared" si="9"/>
        <v>368</v>
      </c>
      <c r="T22" s="96">
        <f t="shared" si="9"/>
        <v>336</v>
      </c>
      <c r="U22" s="96">
        <f t="shared" si="9"/>
        <v>352</v>
      </c>
      <c r="V22" s="37">
        <f t="shared" si="4"/>
        <v>3568</v>
      </c>
      <c r="W22" s="180"/>
    </row>
    <row r="23" spans="1:23" s="16" customFormat="1" ht="54.75" thickBot="1" x14ac:dyDescent="0.4">
      <c r="A23" s="97" t="s">
        <v>335</v>
      </c>
      <c r="B23" s="73" t="s">
        <v>331</v>
      </c>
      <c r="C23" s="73" t="s">
        <v>134</v>
      </c>
      <c r="D23" s="44" t="s">
        <v>54</v>
      </c>
      <c r="E23" s="45" t="s">
        <v>332</v>
      </c>
      <c r="F23" s="45">
        <v>1</v>
      </c>
      <c r="G23" s="46">
        <v>8</v>
      </c>
      <c r="H23" s="46">
        <v>8</v>
      </c>
      <c r="I23" s="46">
        <f t="shared" si="2"/>
        <v>8</v>
      </c>
      <c r="J23" s="98">
        <f t="shared" ref="J23:U23" si="10">+$I$23*J6</f>
        <v>0</v>
      </c>
      <c r="K23" s="98">
        <f t="shared" si="10"/>
        <v>40</v>
      </c>
      <c r="L23" s="98">
        <f t="shared" si="10"/>
        <v>168</v>
      </c>
      <c r="M23" s="98">
        <f t="shared" si="10"/>
        <v>176</v>
      </c>
      <c r="N23" s="98">
        <f t="shared" si="10"/>
        <v>184</v>
      </c>
      <c r="O23" s="98">
        <f t="shared" si="10"/>
        <v>160</v>
      </c>
      <c r="P23" s="98">
        <f t="shared" si="10"/>
        <v>184</v>
      </c>
      <c r="Q23" s="98">
        <f t="shared" si="10"/>
        <v>176</v>
      </c>
      <c r="R23" s="98">
        <f t="shared" si="10"/>
        <v>168</v>
      </c>
      <c r="S23" s="98">
        <f t="shared" si="10"/>
        <v>184</v>
      </c>
      <c r="T23" s="98">
        <f t="shared" si="10"/>
        <v>168</v>
      </c>
      <c r="U23" s="98">
        <f t="shared" si="10"/>
        <v>176</v>
      </c>
      <c r="V23" s="47">
        <f t="shared" si="4"/>
        <v>1784</v>
      </c>
      <c r="W23" s="181"/>
    </row>
    <row r="24" spans="1:23" ht="36" x14ac:dyDescent="0.35">
      <c r="A24" s="99" t="s">
        <v>158</v>
      </c>
      <c r="B24" s="100" t="s">
        <v>159</v>
      </c>
      <c r="C24" s="100" t="s">
        <v>160</v>
      </c>
      <c r="D24" s="42" t="s">
        <v>50</v>
      </c>
      <c r="E24" s="41" t="s">
        <v>418</v>
      </c>
      <c r="F24" s="42">
        <v>1</v>
      </c>
      <c r="G24" s="42">
        <v>4</v>
      </c>
      <c r="H24" s="42">
        <v>4</v>
      </c>
      <c r="I24" s="42">
        <f t="shared" si="2"/>
        <v>4</v>
      </c>
      <c r="J24" s="94">
        <f t="shared" ref="J24:U24" si="11">+$I$24*J6</f>
        <v>0</v>
      </c>
      <c r="K24" s="94">
        <f t="shared" si="11"/>
        <v>20</v>
      </c>
      <c r="L24" s="94">
        <f t="shared" si="11"/>
        <v>84</v>
      </c>
      <c r="M24" s="94">
        <f t="shared" si="11"/>
        <v>88</v>
      </c>
      <c r="N24" s="94">
        <f t="shared" si="11"/>
        <v>92</v>
      </c>
      <c r="O24" s="94">
        <f t="shared" si="11"/>
        <v>80</v>
      </c>
      <c r="P24" s="94">
        <f t="shared" si="11"/>
        <v>92</v>
      </c>
      <c r="Q24" s="94">
        <f t="shared" si="11"/>
        <v>88</v>
      </c>
      <c r="R24" s="94">
        <f t="shared" si="11"/>
        <v>84</v>
      </c>
      <c r="S24" s="94">
        <f t="shared" si="11"/>
        <v>92</v>
      </c>
      <c r="T24" s="94">
        <f t="shared" si="11"/>
        <v>84</v>
      </c>
      <c r="U24" s="94">
        <f t="shared" si="11"/>
        <v>88</v>
      </c>
      <c r="V24" s="43">
        <f>SUM(J24:U24)</f>
        <v>892</v>
      </c>
      <c r="W24" s="179">
        <f>SUM(V24:V41)</f>
        <v>15610</v>
      </c>
    </row>
    <row r="25" spans="1:23" ht="36" x14ac:dyDescent="0.35">
      <c r="A25" s="101" t="s">
        <v>158</v>
      </c>
      <c r="B25" s="74" t="s">
        <v>161</v>
      </c>
      <c r="C25" s="74" t="s">
        <v>162</v>
      </c>
      <c r="D25" s="30" t="s">
        <v>50</v>
      </c>
      <c r="E25" s="12" t="s">
        <v>419</v>
      </c>
      <c r="F25" s="30">
        <v>1</v>
      </c>
      <c r="G25" s="30">
        <v>3</v>
      </c>
      <c r="H25" s="30">
        <v>3</v>
      </c>
      <c r="I25" s="30">
        <f t="shared" si="2"/>
        <v>3</v>
      </c>
      <c r="J25" s="96">
        <f t="shared" ref="J25:U25" si="12">+$I$25*J6</f>
        <v>0</v>
      </c>
      <c r="K25" s="96">
        <f t="shared" si="12"/>
        <v>15</v>
      </c>
      <c r="L25" s="96">
        <f t="shared" si="12"/>
        <v>63</v>
      </c>
      <c r="M25" s="96">
        <f t="shared" si="12"/>
        <v>66</v>
      </c>
      <c r="N25" s="96">
        <f t="shared" si="12"/>
        <v>69</v>
      </c>
      <c r="O25" s="96">
        <f t="shared" si="12"/>
        <v>60</v>
      </c>
      <c r="P25" s="96">
        <f t="shared" si="12"/>
        <v>69</v>
      </c>
      <c r="Q25" s="96">
        <f t="shared" si="12"/>
        <v>66</v>
      </c>
      <c r="R25" s="96">
        <f t="shared" si="12"/>
        <v>63</v>
      </c>
      <c r="S25" s="96">
        <f t="shared" si="12"/>
        <v>69</v>
      </c>
      <c r="T25" s="96">
        <f t="shared" si="12"/>
        <v>63</v>
      </c>
      <c r="U25" s="96">
        <f t="shared" si="12"/>
        <v>66</v>
      </c>
      <c r="V25" s="37">
        <f t="shared" ref="V25:V41" si="13">SUM(J25:U25)</f>
        <v>669</v>
      </c>
      <c r="W25" s="180"/>
    </row>
    <row r="26" spans="1:23" ht="36" x14ac:dyDescent="0.35">
      <c r="A26" s="101" t="s">
        <v>158</v>
      </c>
      <c r="B26" s="74" t="s">
        <v>163</v>
      </c>
      <c r="C26" s="74" t="s">
        <v>164</v>
      </c>
      <c r="D26" s="30" t="s">
        <v>50</v>
      </c>
      <c r="E26" s="12" t="s">
        <v>420</v>
      </c>
      <c r="F26" s="30">
        <v>1</v>
      </c>
      <c r="G26" s="30">
        <v>5</v>
      </c>
      <c r="H26" s="30">
        <v>5</v>
      </c>
      <c r="I26" s="30">
        <f t="shared" si="2"/>
        <v>5</v>
      </c>
      <c r="J26" s="96">
        <f t="shared" ref="J26:U26" si="14">+$I$26*J6</f>
        <v>0</v>
      </c>
      <c r="K26" s="96">
        <f t="shared" si="14"/>
        <v>25</v>
      </c>
      <c r="L26" s="96">
        <f t="shared" si="14"/>
        <v>105</v>
      </c>
      <c r="M26" s="96">
        <f t="shared" si="14"/>
        <v>110</v>
      </c>
      <c r="N26" s="96">
        <f t="shared" si="14"/>
        <v>115</v>
      </c>
      <c r="O26" s="96">
        <f t="shared" si="14"/>
        <v>100</v>
      </c>
      <c r="P26" s="96">
        <f t="shared" si="14"/>
        <v>115</v>
      </c>
      <c r="Q26" s="96">
        <f t="shared" si="14"/>
        <v>110</v>
      </c>
      <c r="R26" s="96">
        <f t="shared" si="14"/>
        <v>105</v>
      </c>
      <c r="S26" s="96">
        <f t="shared" si="14"/>
        <v>115</v>
      </c>
      <c r="T26" s="96">
        <f t="shared" si="14"/>
        <v>105</v>
      </c>
      <c r="U26" s="96">
        <f t="shared" si="14"/>
        <v>110</v>
      </c>
      <c r="V26" s="37">
        <f t="shared" si="13"/>
        <v>1115</v>
      </c>
      <c r="W26" s="180"/>
    </row>
    <row r="27" spans="1:23" ht="36" x14ac:dyDescent="0.35">
      <c r="A27" s="101" t="s">
        <v>158</v>
      </c>
      <c r="B27" s="74" t="s">
        <v>166</v>
      </c>
      <c r="C27" s="74" t="s">
        <v>167</v>
      </c>
      <c r="D27" s="30" t="s">
        <v>50</v>
      </c>
      <c r="E27" s="12" t="s">
        <v>419</v>
      </c>
      <c r="F27" s="30">
        <v>1</v>
      </c>
      <c r="G27" s="30">
        <v>3</v>
      </c>
      <c r="H27" s="30">
        <v>3</v>
      </c>
      <c r="I27" s="30">
        <f t="shared" si="2"/>
        <v>3</v>
      </c>
      <c r="J27" s="96">
        <f t="shared" ref="J27:U27" si="15">+$I$27*J6</f>
        <v>0</v>
      </c>
      <c r="K27" s="96">
        <f t="shared" si="15"/>
        <v>15</v>
      </c>
      <c r="L27" s="96">
        <f t="shared" si="15"/>
        <v>63</v>
      </c>
      <c r="M27" s="96">
        <f t="shared" si="15"/>
        <v>66</v>
      </c>
      <c r="N27" s="96">
        <f t="shared" si="15"/>
        <v>69</v>
      </c>
      <c r="O27" s="96">
        <f t="shared" si="15"/>
        <v>60</v>
      </c>
      <c r="P27" s="96">
        <f t="shared" si="15"/>
        <v>69</v>
      </c>
      <c r="Q27" s="96">
        <f t="shared" si="15"/>
        <v>66</v>
      </c>
      <c r="R27" s="96">
        <f t="shared" si="15"/>
        <v>63</v>
      </c>
      <c r="S27" s="96">
        <f t="shared" si="15"/>
        <v>69</v>
      </c>
      <c r="T27" s="96">
        <f t="shared" si="15"/>
        <v>63</v>
      </c>
      <c r="U27" s="96">
        <f t="shared" si="15"/>
        <v>66</v>
      </c>
      <c r="V27" s="37">
        <f t="shared" si="13"/>
        <v>669</v>
      </c>
      <c r="W27" s="180"/>
    </row>
    <row r="28" spans="1:23" ht="36" x14ac:dyDescent="0.35">
      <c r="A28" s="101" t="s">
        <v>158</v>
      </c>
      <c r="B28" s="74" t="s">
        <v>168</v>
      </c>
      <c r="C28" s="74" t="s">
        <v>169</v>
      </c>
      <c r="D28" s="30" t="s">
        <v>50</v>
      </c>
      <c r="E28" s="12" t="s">
        <v>419</v>
      </c>
      <c r="F28" s="30">
        <v>1</v>
      </c>
      <c r="G28" s="30">
        <v>3</v>
      </c>
      <c r="H28" s="30">
        <v>3</v>
      </c>
      <c r="I28" s="30">
        <f t="shared" si="2"/>
        <v>3</v>
      </c>
      <c r="J28" s="96">
        <f t="shared" ref="J28:U28" si="16">+$I$28*J6</f>
        <v>0</v>
      </c>
      <c r="K28" s="96">
        <f t="shared" si="16"/>
        <v>15</v>
      </c>
      <c r="L28" s="96">
        <f t="shared" si="16"/>
        <v>63</v>
      </c>
      <c r="M28" s="96">
        <f t="shared" si="16"/>
        <v>66</v>
      </c>
      <c r="N28" s="96">
        <f t="shared" si="16"/>
        <v>69</v>
      </c>
      <c r="O28" s="96">
        <f t="shared" si="16"/>
        <v>60</v>
      </c>
      <c r="P28" s="96">
        <f t="shared" si="16"/>
        <v>69</v>
      </c>
      <c r="Q28" s="96">
        <f t="shared" si="16"/>
        <v>66</v>
      </c>
      <c r="R28" s="96">
        <f t="shared" si="16"/>
        <v>63</v>
      </c>
      <c r="S28" s="96">
        <f t="shared" si="16"/>
        <v>69</v>
      </c>
      <c r="T28" s="96">
        <f t="shared" si="16"/>
        <v>63</v>
      </c>
      <c r="U28" s="96">
        <f t="shared" si="16"/>
        <v>66</v>
      </c>
      <c r="V28" s="37">
        <f t="shared" si="13"/>
        <v>669</v>
      </c>
      <c r="W28" s="180"/>
    </row>
    <row r="29" spans="1:23" ht="36" x14ac:dyDescent="0.35">
      <c r="A29" s="101" t="s">
        <v>158</v>
      </c>
      <c r="B29" s="74" t="s">
        <v>170</v>
      </c>
      <c r="C29" s="74" t="s">
        <v>171</v>
      </c>
      <c r="D29" s="30" t="s">
        <v>50</v>
      </c>
      <c r="E29" s="12" t="s">
        <v>421</v>
      </c>
      <c r="F29" s="30">
        <v>1</v>
      </c>
      <c r="G29" s="30">
        <v>2</v>
      </c>
      <c r="H29" s="30">
        <v>2</v>
      </c>
      <c r="I29" s="30">
        <f t="shared" si="2"/>
        <v>2</v>
      </c>
      <c r="J29" s="96">
        <f t="shared" ref="J29:U29" si="17">+$I$29*J6</f>
        <v>0</v>
      </c>
      <c r="K29" s="96">
        <f t="shared" si="17"/>
        <v>10</v>
      </c>
      <c r="L29" s="96">
        <f t="shared" si="17"/>
        <v>42</v>
      </c>
      <c r="M29" s="96">
        <f t="shared" si="17"/>
        <v>44</v>
      </c>
      <c r="N29" s="96">
        <f t="shared" si="17"/>
        <v>46</v>
      </c>
      <c r="O29" s="96">
        <f t="shared" si="17"/>
        <v>40</v>
      </c>
      <c r="P29" s="96">
        <f t="shared" si="17"/>
        <v>46</v>
      </c>
      <c r="Q29" s="96">
        <f t="shared" si="17"/>
        <v>44</v>
      </c>
      <c r="R29" s="96">
        <f t="shared" si="17"/>
        <v>42</v>
      </c>
      <c r="S29" s="96">
        <f t="shared" si="17"/>
        <v>46</v>
      </c>
      <c r="T29" s="96">
        <f t="shared" si="17"/>
        <v>42</v>
      </c>
      <c r="U29" s="96">
        <f t="shared" si="17"/>
        <v>44</v>
      </c>
      <c r="V29" s="37">
        <f t="shared" si="13"/>
        <v>446</v>
      </c>
      <c r="W29" s="180"/>
    </row>
    <row r="30" spans="1:23" ht="36" x14ac:dyDescent="0.35">
      <c r="A30" s="101" t="s">
        <v>158</v>
      </c>
      <c r="B30" s="74" t="s">
        <v>172</v>
      </c>
      <c r="C30" s="74" t="s">
        <v>173</v>
      </c>
      <c r="D30" s="30" t="s">
        <v>50</v>
      </c>
      <c r="E30" s="12" t="s">
        <v>417</v>
      </c>
      <c r="F30" s="30">
        <v>1</v>
      </c>
      <c r="G30" s="30">
        <v>3</v>
      </c>
      <c r="H30" s="30">
        <v>3</v>
      </c>
      <c r="I30" s="30">
        <f t="shared" si="2"/>
        <v>3</v>
      </c>
      <c r="J30" s="96">
        <f t="shared" ref="J30:U30" si="18">+$I$30*J6</f>
        <v>0</v>
      </c>
      <c r="K30" s="96">
        <f t="shared" si="18"/>
        <v>15</v>
      </c>
      <c r="L30" s="96">
        <f t="shared" si="18"/>
        <v>63</v>
      </c>
      <c r="M30" s="96">
        <f t="shared" si="18"/>
        <v>66</v>
      </c>
      <c r="N30" s="96">
        <f t="shared" si="18"/>
        <v>69</v>
      </c>
      <c r="O30" s="96">
        <f t="shared" si="18"/>
        <v>60</v>
      </c>
      <c r="P30" s="96">
        <f t="shared" si="18"/>
        <v>69</v>
      </c>
      <c r="Q30" s="96">
        <f t="shared" si="18"/>
        <v>66</v>
      </c>
      <c r="R30" s="96">
        <f t="shared" si="18"/>
        <v>63</v>
      </c>
      <c r="S30" s="96">
        <f t="shared" si="18"/>
        <v>69</v>
      </c>
      <c r="T30" s="96">
        <f t="shared" si="18"/>
        <v>63</v>
      </c>
      <c r="U30" s="96">
        <f t="shared" si="18"/>
        <v>66</v>
      </c>
      <c r="V30" s="37">
        <f t="shared" si="13"/>
        <v>669</v>
      </c>
      <c r="W30" s="180"/>
    </row>
    <row r="31" spans="1:23" ht="36" x14ac:dyDescent="0.35">
      <c r="A31" s="101" t="s">
        <v>158</v>
      </c>
      <c r="B31" s="74" t="s">
        <v>174</v>
      </c>
      <c r="C31" s="74" t="s">
        <v>175</v>
      </c>
      <c r="D31" s="30" t="s">
        <v>50</v>
      </c>
      <c r="E31" s="12" t="s">
        <v>421</v>
      </c>
      <c r="F31" s="30">
        <v>1</v>
      </c>
      <c r="G31" s="30">
        <v>2</v>
      </c>
      <c r="H31" s="30">
        <v>2</v>
      </c>
      <c r="I31" s="30">
        <f t="shared" si="2"/>
        <v>2</v>
      </c>
      <c r="J31" s="96">
        <f t="shared" ref="J31:U31" si="19">+$I$31*J6</f>
        <v>0</v>
      </c>
      <c r="K31" s="96">
        <f t="shared" si="19"/>
        <v>10</v>
      </c>
      <c r="L31" s="96">
        <f t="shared" si="19"/>
        <v>42</v>
      </c>
      <c r="M31" s="96">
        <f t="shared" si="19"/>
        <v>44</v>
      </c>
      <c r="N31" s="96">
        <f t="shared" si="19"/>
        <v>46</v>
      </c>
      <c r="O31" s="96">
        <f t="shared" si="19"/>
        <v>40</v>
      </c>
      <c r="P31" s="96">
        <f t="shared" si="19"/>
        <v>46</v>
      </c>
      <c r="Q31" s="96">
        <f t="shared" si="19"/>
        <v>44</v>
      </c>
      <c r="R31" s="96">
        <f t="shared" si="19"/>
        <v>42</v>
      </c>
      <c r="S31" s="96">
        <f t="shared" si="19"/>
        <v>46</v>
      </c>
      <c r="T31" s="96">
        <f t="shared" si="19"/>
        <v>42</v>
      </c>
      <c r="U31" s="96">
        <f t="shared" si="19"/>
        <v>44</v>
      </c>
      <c r="V31" s="37">
        <f t="shared" si="13"/>
        <v>446</v>
      </c>
      <c r="W31" s="180"/>
    </row>
    <row r="32" spans="1:23" ht="36" x14ac:dyDescent="0.35">
      <c r="A32" s="101" t="s">
        <v>158</v>
      </c>
      <c r="B32" s="74" t="s">
        <v>176</v>
      </c>
      <c r="C32" s="74" t="s">
        <v>177</v>
      </c>
      <c r="D32" s="30" t="s">
        <v>50</v>
      </c>
      <c r="E32" s="12" t="s">
        <v>165</v>
      </c>
      <c r="F32" s="30">
        <v>1</v>
      </c>
      <c r="G32" s="30">
        <v>5</v>
      </c>
      <c r="H32" s="30">
        <v>5</v>
      </c>
      <c r="I32" s="30">
        <f t="shared" si="2"/>
        <v>5</v>
      </c>
      <c r="J32" s="96">
        <f t="shared" ref="J32:U32" si="20">+$I$32*J6</f>
        <v>0</v>
      </c>
      <c r="K32" s="96">
        <f t="shared" si="20"/>
        <v>25</v>
      </c>
      <c r="L32" s="96">
        <f t="shared" si="20"/>
        <v>105</v>
      </c>
      <c r="M32" s="96">
        <f t="shared" si="20"/>
        <v>110</v>
      </c>
      <c r="N32" s="96">
        <f t="shared" si="20"/>
        <v>115</v>
      </c>
      <c r="O32" s="96">
        <f t="shared" si="20"/>
        <v>100</v>
      </c>
      <c r="P32" s="96">
        <f t="shared" si="20"/>
        <v>115</v>
      </c>
      <c r="Q32" s="96">
        <f t="shared" si="20"/>
        <v>110</v>
      </c>
      <c r="R32" s="96">
        <f t="shared" si="20"/>
        <v>105</v>
      </c>
      <c r="S32" s="96">
        <f t="shared" si="20"/>
        <v>115</v>
      </c>
      <c r="T32" s="96">
        <f t="shared" si="20"/>
        <v>105</v>
      </c>
      <c r="U32" s="96">
        <f t="shared" si="20"/>
        <v>110</v>
      </c>
      <c r="V32" s="37">
        <f t="shared" si="13"/>
        <v>1115</v>
      </c>
      <c r="W32" s="180"/>
    </row>
    <row r="33" spans="1:25" ht="36" x14ac:dyDescent="0.35">
      <c r="A33" s="101" t="s">
        <v>158</v>
      </c>
      <c r="B33" s="74" t="s">
        <v>178</v>
      </c>
      <c r="C33" s="74" t="s">
        <v>179</v>
      </c>
      <c r="D33" s="30" t="s">
        <v>72</v>
      </c>
      <c r="E33" s="12" t="s">
        <v>417</v>
      </c>
      <c r="F33" s="30">
        <v>1</v>
      </c>
      <c r="G33" s="30">
        <v>3</v>
      </c>
      <c r="H33" s="30">
        <v>3</v>
      </c>
      <c r="I33" s="30">
        <f t="shared" si="2"/>
        <v>3</v>
      </c>
      <c r="J33" s="96">
        <f t="shared" ref="J33:U33" si="21">+$I$33*J6</f>
        <v>0</v>
      </c>
      <c r="K33" s="96">
        <f t="shared" si="21"/>
        <v>15</v>
      </c>
      <c r="L33" s="96">
        <f t="shared" si="21"/>
        <v>63</v>
      </c>
      <c r="M33" s="96">
        <f t="shared" si="21"/>
        <v>66</v>
      </c>
      <c r="N33" s="96">
        <f t="shared" si="21"/>
        <v>69</v>
      </c>
      <c r="O33" s="96">
        <f t="shared" si="21"/>
        <v>60</v>
      </c>
      <c r="P33" s="96">
        <f t="shared" si="21"/>
        <v>69</v>
      </c>
      <c r="Q33" s="96">
        <f t="shared" si="21"/>
        <v>66</v>
      </c>
      <c r="R33" s="96">
        <f t="shared" si="21"/>
        <v>63</v>
      </c>
      <c r="S33" s="96">
        <f t="shared" si="21"/>
        <v>69</v>
      </c>
      <c r="T33" s="96">
        <f t="shared" si="21"/>
        <v>63</v>
      </c>
      <c r="U33" s="96">
        <f t="shared" si="21"/>
        <v>66</v>
      </c>
      <c r="V33" s="37">
        <f t="shared" si="13"/>
        <v>669</v>
      </c>
      <c r="W33" s="180"/>
    </row>
    <row r="34" spans="1:25" ht="54" x14ac:dyDescent="0.35">
      <c r="A34" s="101" t="s">
        <v>158</v>
      </c>
      <c r="B34" s="74" t="s">
        <v>176</v>
      </c>
      <c r="C34" s="74" t="s">
        <v>180</v>
      </c>
      <c r="D34" s="30" t="s">
        <v>72</v>
      </c>
      <c r="E34" s="12" t="s">
        <v>417</v>
      </c>
      <c r="F34" s="30">
        <v>1</v>
      </c>
      <c r="G34" s="30">
        <v>3</v>
      </c>
      <c r="H34" s="30">
        <v>3</v>
      </c>
      <c r="I34" s="30">
        <f t="shared" si="2"/>
        <v>3</v>
      </c>
      <c r="J34" s="96">
        <f t="shared" ref="J34:U34" si="22">+$I$34*J6</f>
        <v>0</v>
      </c>
      <c r="K34" s="96">
        <f t="shared" si="22"/>
        <v>15</v>
      </c>
      <c r="L34" s="96">
        <f t="shared" si="22"/>
        <v>63</v>
      </c>
      <c r="M34" s="96">
        <f t="shared" si="22"/>
        <v>66</v>
      </c>
      <c r="N34" s="96">
        <f t="shared" si="22"/>
        <v>69</v>
      </c>
      <c r="O34" s="96">
        <f t="shared" si="22"/>
        <v>60</v>
      </c>
      <c r="P34" s="96">
        <f t="shared" si="22"/>
        <v>69</v>
      </c>
      <c r="Q34" s="96">
        <f t="shared" si="22"/>
        <v>66</v>
      </c>
      <c r="R34" s="96">
        <f t="shared" si="22"/>
        <v>63</v>
      </c>
      <c r="S34" s="96">
        <f t="shared" si="22"/>
        <v>69</v>
      </c>
      <c r="T34" s="96">
        <f t="shared" si="22"/>
        <v>63</v>
      </c>
      <c r="U34" s="96">
        <f t="shared" si="22"/>
        <v>66</v>
      </c>
      <c r="V34" s="37">
        <f t="shared" si="13"/>
        <v>669</v>
      </c>
      <c r="W34" s="180"/>
    </row>
    <row r="35" spans="1:25" ht="36" x14ac:dyDescent="0.35">
      <c r="A35" s="101" t="s">
        <v>158</v>
      </c>
      <c r="B35" s="74" t="s">
        <v>181</v>
      </c>
      <c r="C35" s="74" t="s">
        <v>182</v>
      </c>
      <c r="D35" s="12" t="s">
        <v>183</v>
      </c>
      <c r="E35" s="12" t="s">
        <v>421</v>
      </c>
      <c r="F35" s="30">
        <v>1</v>
      </c>
      <c r="G35" s="30">
        <v>2</v>
      </c>
      <c r="H35" s="30">
        <v>2</v>
      </c>
      <c r="I35" s="30">
        <f t="shared" si="2"/>
        <v>2</v>
      </c>
      <c r="J35" s="96">
        <f t="shared" ref="J35:U35" si="23">+$I$35*J6</f>
        <v>0</v>
      </c>
      <c r="K35" s="96">
        <f t="shared" si="23"/>
        <v>10</v>
      </c>
      <c r="L35" s="96">
        <f t="shared" si="23"/>
        <v>42</v>
      </c>
      <c r="M35" s="96">
        <f t="shared" si="23"/>
        <v>44</v>
      </c>
      <c r="N35" s="96">
        <f t="shared" si="23"/>
        <v>46</v>
      </c>
      <c r="O35" s="96">
        <f t="shared" si="23"/>
        <v>40</v>
      </c>
      <c r="P35" s="96">
        <f t="shared" si="23"/>
        <v>46</v>
      </c>
      <c r="Q35" s="96">
        <f t="shared" si="23"/>
        <v>44</v>
      </c>
      <c r="R35" s="96">
        <f t="shared" si="23"/>
        <v>42</v>
      </c>
      <c r="S35" s="96">
        <f t="shared" si="23"/>
        <v>46</v>
      </c>
      <c r="T35" s="96">
        <f t="shared" si="23"/>
        <v>42</v>
      </c>
      <c r="U35" s="96">
        <f t="shared" si="23"/>
        <v>44</v>
      </c>
      <c r="V35" s="37">
        <f t="shared" si="13"/>
        <v>446</v>
      </c>
      <c r="W35" s="180"/>
    </row>
    <row r="36" spans="1:25" ht="54" x14ac:dyDescent="0.35">
      <c r="A36" s="101" t="s">
        <v>158</v>
      </c>
      <c r="B36" s="74" t="s">
        <v>176</v>
      </c>
      <c r="C36" s="74" t="s">
        <v>184</v>
      </c>
      <c r="D36" s="12" t="s">
        <v>183</v>
      </c>
      <c r="E36" s="12" t="s">
        <v>421</v>
      </c>
      <c r="F36" s="30">
        <v>1</v>
      </c>
      <c r="G36" s="30">
        <v>2</v>
      </c>
      <c r="H36" s="30">
        <v>2</v>
      </c>
      <c r="I36" s="30">
        <f t="shared" si="2"/>
        <v>2</v>
      </c>
      <c r="J36" s="96">
        <f t="shared" ref="J36:U36" si="24">+$I$36*J6</f>
        <v>0</v>
      </c>
      <c r="K36" s="96">
        <f t="shared" si="24"/>
        <v>10</v>
      </c>
      <c r="L36" s="96">
        <f t="shared" si="24"/>
        <v>42</v>
      </c>
      <c r="M36" s="96">
        <f t="shared" si="24"/>
        <v>44</v>
      </c>
      <c r="N36" s="96">
        <f t="shared" si="24"/>
        <v>46</v>
      </c>
      <c r="O36" s="96">
        <f t="shared" si="24"/>
        <v>40</v>
      </c>
      <c r="P36" s="96">
        <f t="shared" si="24"/>
        <v>46</v>
      </c>
      <c r="Q36" s="96">
        <f t="shared" si="24"/>
        <v>44</v>
      </c>
      <c r="R36" s="96">
        <f t="shared" si="24"/>
        <v>42</v>
      </c>
      <c r="S36" s="96">
        <f t="shared" si="24"/>
        <v>46</v>
      </c>
      <c r="T36" s="96">
        <f t="shared" si="24"/>
        <v>42</v>
      </c>
      <c r="U36" s="96">
        <f t="shared" si="24"/>
        <v>44</v>
      </c>
      <c r="V36" s="37">
        <f t="shared" si="13"/>
        <v>446</v>
      </c>
      <c r="W36" s="180"/>
    </row>
    <row r="37" spans="1:25" ht="36" x14ac:dyDescent="0.35">
      <c r="A37" s="101" t="s">
        <v>158</v>
      </c>
      <c r="B37" s="74" t="s">
        <v>185</v>
      </c>
      <c r="C37" s="74" t="s">
        <v>186</v>
      </c>
      <c r="D37" s="30" t="s">
        <v>54</v>
      </c>
      <c r="E37" s="12" t="s">
        <v>494</v>
      </c>
      <c r="F37" s="30">
        <v>3</v>
      </c>
      <c r="G37" s="30">
        <v>6</v>
      </c>
      <c r="H37" s="30">
        <v>18</v>
      </c>
      <c r="I37" s="30">
        <f t="shared" si="2"/>
        <v>18</v>
      </c>
      <c r="J37" s="96">
        <f t="shared" ref="J37:U37" si="25">+$I$37*J6</f>
        <v>0</v>
      </c>
      <c r="K37" s="96">
        <f t="shared" si="25"/>
        <v>90</v>
      </c>
      <c r="L37" s="96">
        <f t="shared" si="25"/>
        <v>378</v>
      </c>
      <c r="M37" s="96">
        <f t="shared" si="25"/>
        <v>396</v>
      </c>
      <c r="N37" s="96">
        <f t="shared" si="25"/>
        <v>414</v>
      </c>
      <c r="O37" s="96">
        <f t="shared" si="25"/>
        <v>360</v>
      </c>
      <c r="P37" s="96">
        <f t="shared" si="25"/>
        <v>414</v>
      </c>
      <c r="Q37" s="96">
        <f t="shared" si="25"/>
        <v>396</v>
      </c>
      <c r="R37" s="96">
        <f t="shared" si="25"/>
        <v>378</v>
      </c>
      <c r="S37" s="96">
        <f t="shared" si="25"/>
        <v>414</v>
      </c>
      <c r="T37" s="96">
        <f t="shared" si="25"/>
        <v>378</v>
      </c>
      <c r="U37" s="96">
        <f t="shared" si="25"/>
        <v>396</v>
      </c>
      <c r="V37" s="37">
        <f t="shared" si="13"/>
        <v>4014</v>
      </c>
      <c r="W37" s="180"/>
    </row>
    <row r="38" spans="1:25" ht="36" x14ac:dyDescent="0.35">
      <c r="A38" s="101" t="s">
        <v>158</v>
      </c>
      <c r="B38" s="74" t="s">
        <v>187</v>
      </c>
      <c r="C38" s="74" t="s">
        <v>188</v>
      </c>
      <c r="D38" s="30" t="s">
        <v>54</v>
      </c>
      <c r="E38" s="12" t="s">
        <v>421</v>
      </c>
      <c r="F38" s="30">
        <v>1</v>
      </c>
      <c r="G38" s="30">
        <v>2</v>
      </c>
      <c r="H38" s="30">
        <v>2</v>
      </c>
      <c r="I38" s="30">
        <f t="shared" si="2"/>
        <v>2</v>
      </c>
      <c r="J38" s="96">
        <f t="shared" ref="J38:U38" si="26">+$I$38*J6</f>
        <v>0</v>
      </c>
      <c r="K38" s="96">
        <f t="shared" si="26"/>
        <v>10</v>
      </c>
      <c r="L38" s="96">
        <f t="shared" si="26"/>
        <v>42</v>
      </c>
      <c r="M38" s="96">
        <f t="shared" si="26"/>
        <v>44</v>
      </c>
      <c r="N38" s="96">
        <f t="shared" si="26"/>
        <v>46</v>
      </c>
      <c r="O38" s="96">
        <f t="shared" si="26"/>
        <v>40</v>
      </c>
      <c r="P38" s="96">
        <f t="shared" si="26"/>
        <v>46</v>
      </c>
      <c r="Q38" s="96">
        <f t="shared" si="26"/>
        <v>44</v>
      </c>
      <c r="R38" s="96">
        <f t="shared" si="26"/>
        <v>42</v>
      </c>
      <c r="S38" s="96">
        <f t="shared" si="26"/>
        <v>46</v>
      </c>
      <c r="T38" s="96">
        <f t="shared" si="26"/>
        <v>42</v>
      </c>
      <c r="U38" s="96">
        <f t="shared" si="26"/>
        <v>44</v>
      </c>
      <c r="V38" s="37">
        <f t="shared" si="13"/>
        <v>446</v>
      </c>
      <c r="W38" s="180"/>
    </row>
    <row r="39" spans="1:25" ht="54" x14ac:dyDescent="0.35">
      <c r="A39" s="101" t="s">
        <v>158</v>
      </c>
      <c r="B39" s="74" t="s">
        <v>176</v>
      </c>
      <c r="C39" s="74" t="s">
        <v>189</v>
      </c>
      <c r="D39" s="30" t="s">
        <v>52</v>
      </c>
      <c r="E39" s="12" t="s">
        <v>420</v>
      </c>
      <c r="F39" s="30">
        <v>1</v>
      </c>
      <c r="G39" s="30">
        <v>5</v>
      </c>
      <c r="H39" s="30">
        <v>5</v>
      </c>
      <c r="I39" s="30">
        <f t="shared" si="2"/>
        <v>5</v>
      </c>
      <c r="J39" s="96">
        <f t="shared" ref="J39:U39" si="27">+$I$39*J6</f>
        <v>0</v>
      </c>
      <c r="K39" s="96">
        <f t="shared" si="27"/>
        <v>25</v>
      </c>
      <c r="L39" s="96">
        <f t="shared" si="27"/>
        <v>105</v>
      </c>
      <c r="M39" s="96">
        <f t="shared" si="27"/>
        <v>110</v>
      </c>
      <c r="N39" s="96">
        <f t="shared" si="27"/>
        <v>115</v>
      </c>
      <c r="O39" s="96">
        <f t="shared" si="27"/>
        <v>100</v>
      </c>
      <c r="P39" s="96">
        <f t="shared" si="27"/>
        <v>115</v>
      </c>
      <c r="Q39" s="96">
        <f t="shared" si="27"/>
        <v>110</v>
      </c>
      <c r="R39" s="96">
        <f t="shared" si="27"/>
        <v>105</v>
      </c>
      <c r="S39" s="96">
        <f t="shared" si="27"/>
        <v>115</v>
      </c>
      <c r="T39" s="96">
        <f t="shared" si="27"/>
        <v>105</v>
      </c>
      <c r="U39" s="96">
        <f t="shared" si="27"/>
        <v>110</v>
      </c>
      <c r="V39" s="37">
        <f t="shared" si="13"/>
        <v>1115</v>
      </c>
      <c r="W39" s="180"/>
    </row>
    <row r="40" spans="1:25" ht="54" x14ac:dyDescent="0.35">
      <c r="A40" s="101" t="s">
        <v>158</v>
      </c>
      <c r="B40" s="74" t="s">
        <v>190</v>
      </c>
      <c r="C40" s="74" t="s">
        <v>191</v>
      </c>
      <c r="D40" s="30" t="s">
        <v>52</v>
      </c>
      <c r="E40" s="12" t="s">
        <v>419</v>
      </c>
      <c r="F40" s="30">
        <v>1</v>
      </c>
      <c r="G40" s="30">
        <v>3</v>
      </c>
      <c r="H40" s="30">
        <v>3</v>
      </c>
      <c r="I40" s="30">
        <f t="shared" si="2"/>
        <v>3</v>
      </c>
      <c r="J40" s="96">
        <f t="shared" ref="J40:U40" si="28">+$I$40*J6</f>
        <v>0</v>
      </c>
      <c r="K40" s="96">
        <f t="shared" si="28"/>
        <v>15</v>
      </c>
      <c r="L40" s="96">
        <f t="shared" si="28"/>
        <v>63</v>
      </c>
      <c r="M40" s="96">
        <f t="shared" si="28"/>
        <v>66</v>
      </c>
      <c r="N40" s="96">
        <f t="shared" si="28"/>
        <v>69</v>
      </c>
      <c r="O40" s="96">
        <f t="shared" si="28"/>
        <v>60</v>
      </c>
      <c r="P40" s="96">
        <f t="shared" si="28"/>
        <v>69</v>
      </c>
      <c r="Q40" s="96">
        <f t="shared" si="28"/>
        <v>66</v>
      </c>
      <c r="R40" s="96">
        <f t="shared" si="28"/>
        <v>63</v>
      </c>
      <c r="S40" s="96">
        <f t="shared" si="28"/>
        <v>69</v>
      </c>
      <c r="T40" s="96">
        <f t="shared" si="28"/>
        <v>63</v>
      </c>
      <c r="U40" s="96">
        <f t="shared" si="28"/>
        <v>66</v>
      </c>
      <c r="V40" s="37">
        <f t="shared" si="13"/>
        <v>669</v>
      </c>
      <c r="W40" s="180"/>
    </row>
    <row r="41" spans="1:25" ht="72.75" thickBot="1" x14ac:dyDescent="0.4">
      <c r="A41" s="102" t="s">
        <v>158</v>
      </c>
      <c r="B41" s="103" t="s">
        <v>176</v>
      </c>
      <c r="C41" s="103" t="s">
        <v>192</v>
      </c>
      <c r="D41" s="104" t="s">
        <v>303</v>
      </c>
      <c r="E41" s="45" t="s">
        <v>421</v>
      </c>
      <c r="F41" s="46">
        <v>1</v>
      </c>
      <c r="G41" s="46">
        <v>2</v>
      </c>
      <c r="H41" s="46">
        <v>2</v>
      </c>
      <c r="I41" s="46">
        <f t="shared" si="2"/>
        <v>2</v>
      </c>
      <c r="J41" s="98">
        <f t="shared" ref="J41:U41" si="29">+$I$41*J6</f>
        <v>0</v>
      </c>
      <c r="K41" s="98">
        <f t="shared" si="29"/>
        <v>10</v>
      </c>
      <c r="L41" s="98">
        <f t="shared" si="29"/>
        <v>42</v>
      </c>
      <c r="M41" s="98">
        <f t="shared" si="29"/>
        <v>44</v>
      </c>
      <c r="N41" s="98">
        <f t="shared" si="29"/>
        <v>46</v>
      </c>
      <c r="O41" s="98">
        <f t="shared" si="29"/>
        <v>40</v>
      </c>
      <c r="P41" s="98">
        <f t="shared" si="29"/>
        <v>46</v>
      </c>
      <c r="Q41" s="98">
        <f t="shared" si="29"/>
        <v>44</v>
      </c>
      <c r="R41" s="98">
        <f t="shared" si="29"/>
        <v>42</v>
      </c>
      <c r="S41" s="98">
        <f t="shared" si="29"/>
        <v>46</v>
      </c>
      <c r="T41" s="98">
        <f t="shared" si="29"/>
        <v>42</v>
      </c>
      <c r="U41" s="98">
        <f t="shared" si="29"/>
        <v>44</v>
      </c>
      <c r="V41" s="47">
        <f t="shared" si="13"/>
        <v>446</v>
      </c>
      <c r="W41" s="181"/>
    </row>
    <row r="42" spans="1:25" s="16" customFormat="1" ht="72" x14ac:dyDescent="0.6">
      <c r="A42" s="144" t="s">
        <v>392</v>
      </c>
      <c r="B42" s="148" t="s">
        <v>361</v>
      </c>
      <c r="C42" s="149" t="s">
        <v>362</v>
      </c>
      <c r="D42" s="150" t="s">
        <v>50</v>
      </c>
      <c r="E42" s="174" t="s">
        <v>269</v>
      </c>
      <c r="F42" s="147">
        <v>1</v>
      </c>
      <c r="G42" s="146">
        <v>8</v>
      </c>
      <c r="H42" s="146">
        <v>8</v>
      </c>
      <c r="I42" s="146">
        <f t="shared" si="2"/>
        <v>8</v>
      </c>
      <c r="J42" s="42">
        <f t="shared" ref="J42:U42" si="30">+$I$42*J6</f>
        <v>0</v>
      </c>
      <c r="K42" s="42">
        <f t="shared" si="30"/>
        <v>40</v>
      </c>
      <c r="L42" s="42">
        <f t="shared" si="30"/>
        <v>168</v>
      </c>
      <c r="M42" s="42">
        <f t="shared" si="30"/>
        <v>176</v>
      </c>
      <c r="N42" s="42">
        <f t="shared" si="30"/>
        <v>184</v>
      </c>
      <c r="O42" s="42">
        <f t="shared" si="30"/>
        <v>160</v>
      </c>
      <c r="P42" s="42">
        <f t="shared" si="30"/>
        <v>184</v>
      </c>
      <c r="Q42" s="42">
        <f t="shared" si="30"/>
        <v>176</v>
      </c>
      <c r="R42" s="42">
        <f t="shared" si="30"/>
        <v>168</v>
      </c>
      <c r="S42" s="42">
        <f t="shared" si="30"/>
        <v>184</v>
      </c>
      <c r="T42" s="42">
        <f t="shared" si="30"/>
        <v>168</v>
      </c>
      <c r="U42" s="42">
        <f t="shared" si="30"/>
        <v>176</v>
      </c>
      <c r="V42" s="48">
        <f>SUM(J42:U42)</f>
        <v>1784</v>
      </c>
      <c r="W42" s="179">
        <f>SUM(V42:V84)</f>
        <v>93759</v>
      </c>
      <c r="X42" s="32">
        <v>107900</v>
      </c>
      <c r="Y42" s="33">
        <f>+X42-W42</f>
        <v>14141</v>
      </c>
    </row>
    <row r="43" spans="1:25" s="16" customFormat="1" ht="72" x14ac:dyDescent="0.35">
      <c r="A43" s="101" t="s">
        <v>392</v>
      </c>
      <c r="B43" s="107" t="s">
        <v>363</v>
      </c>
      <c r="C43" s="107" t="s">
        <v>364</v>
      </c>
      <c r="D43" s="108" t="s">
        <v>50</v>
      </c>
      <c r="E43" s="175" t="s">
        <v>269</v>
      </c>
      <c r="F43" s="30">
        <v>1</v>
      </c>
      <c r="G43" s="30">
        <v>8</v>
      </c>
      <c r="H43" s="30">
        <v>8</v>
      </c>
      <c r="I43" s="30">
        <f t="shared" si="2"/>
        <v>8</v>
      </c>
      <c r="J43" s="30">
        <f t="shared" ref="J43:U43" si="31">+$I$43*J6</f>
        <v>0</v>
      </c>
      <c r="K43" s="30">
        <f t="shared" si="31"/>
        <v>40</v>
      </c>
      <c r="L43" s="30">
        <f t="shared" si="31"/>
        <v>168</v>
      </c>
      <c r="M43" s="30">
        <f t="shared" si="31"/>
        <v>176</v>
      </c>
      <c r="N43" s="30">
        <f t="shared" si="31"/>
        <v>184</v>
      </c>
      <c r="O43" s="30">
        <f t="shared" si="31"/>
        <v>160</v>
      </c>
      <c r="P43" s="30">
        <f t="shared" si="31"/>
        <v>184</v>
      </c>
      <c r="Q43" s="30">
        <f t="shared" si="31"/>
        <v>176</v>
      </c>
      <c r="R43" s="30">
        <f t="shared" si="31"/>
        <v>168</v>
      </c>
      <c r="S43" s="30">
        <f t="shared" si="31"/>
        <v>184</v>
      </c>
      <c r="T43" s="30">
        <f t="shared" si="31"/>
        <v>168</v>
      </c>
      <c r="U43" s="30">
        <f t="shared" si="31"/>
        <v>176</v>
      </c>
      <c r="V43" s="24">
        <f t="shared" ref="V43:V84" si="32">SUM(J43:U43)</f>
        <v>1784</v>
      </c>
      <c r="W43" s="180"/>
    </row>
    <row r="44" spans="1:25" s="16" customFormat="1" ht="72" x14ac:dyDescent="0.35">
      <c r="A44" s="101" t="s">
        <v>392</v>
      </c>
      <c r="B44" s="107" t="s">
        <v>365</v>
      </c>
      <c r="C44" s="107" t="s">
        <v>364</v>
      </c>
      <c r="D44" s="108" t="s">
        <v>50</v>
      </c>
      <c r="E44" s="175" t="s">
        <v>269</v>
      </c>
      <c r="F44" s="30">
        <v>1</v>
      </c>
      <c r="G44" s="30">
        <v>8</v>
      </c>
      <c r="H44" s="30">
        <v>8</v>
      </c>
      <c r="I44" s="30">
        <f t="shared" si="2"/>
        <v>8</v>
      </c>
      <c r="J44" s="30">
        <f t="shared" ref="J44:U44" si="33">+$I$44*J6</f>
        <v>0</v>
      </c>
      <c r="K44" s="30">
        <f t="shared" si="33"/>
        <v>40</v>
      </c>
      <c r="L44" s="30">
        <f t="shared" si="33"/>
        <v>168</v>
      </c>
      <c r="M44" s="30">
        <f t="shared" si="33"/>
        <v>176</v>
      </c>
      <c r="N44" s="30">
        <f t="shared" si="33"/>
        <v>184</v>
      </c>
      <c r="O44" s="30">
        <f t="shared" si="33"/>
        <v>160</v>
      </c>
      <c r="P44" s="30">
        <f t="shared" si="33"/>
        <v>184</v>
      </c>
      <c r="Q44" s="30">
        <f t="shared" si="33"/>
        <v>176</v>
      </c>
      <c r="R44" s="30">
        <f t="shared" si="33"/>
        <v>168</v>
      </c>
      <c r="S44" s="30">
        <f t="shared" si="33"/>
        <v>184</v>
      </c>
      <c r="T44" s="30">
        <f t="shared" si="33"/>
        <v>168</v>
      </c>
      <c r="U44" s="30">
        <f t="shared" si="33"/>
        <v>176</v>
      </c>
      <c r="V44" s="24">
        <f t="shared" si="32"/>
        <v>1784</v>
      </c>
      <c r="W44" s="180"/>
    </row>
    <row r="45" spans="1:25" s="16" customFormat="1" ht="72" x14ac:dyDescent="0.35">
      <c r="A45" s="101" t="s">
        <v>392</v>
      </c>
      <c r="B45" s="107" t="s">
        <v>366</v>
      </c>
      <c r="C45" s="107" t="s">
        <v>364</v>
      </c>
      <c r="D45" s="108" t="s">
        <v>50</v>
      </c>
      <c r="E45" s="175" t="s">
        <v>492</v>
      </c>
      <c r="F45" s="30">
        <v>2</v>
      </c>
      <c r="G45" s="30">
        <v>3</v>
      </c>
      <c r="H45" s="30">
        <f>F45*G45</f>
        <v>6</v>
      </c>
      <c r="I45" s="30">
        <f t="shared" si="2"/>
        <v>6</v>
      </c>
      <c r="J45" s="30">
        <f t="shared" ref="J45:U45" si="34">+$I$45*J6</f>
        <v>0</v>
      </c>
      <c r="K45" s="30">
        <f t="shared" si="34"/>
        <v>30</v>
      </c>
      <c r="L45" s="30">
        <f t="shared" si="34"/>
        <v>126</v>
      </c>
      <c r="M45" s="30">
        <f t="shared" si="34"/>
        <v>132</v>
      </c>
      <c r="N45" s="30">
        <f t="shared" si="34"/>
        <v>138</v>
      </c>
      <c r="O45" s="30">
        <f t="shared" si="34"/>
        <v>120</v>
      </c>
      <c r="P45" s="30">
        <f t="shared" si="34"/>
        <v>138</v>
      </c>
      <c r="Q45" s="30">
        <f t="shared" si="34"/>
        <v>132</v>
      </c>
      <c r="R45" s="30">
        <f t="shared" si="34"/>
        <v>126</v>
      </c>
      <c r="S45" s="30">
        <f t="shared" si="34"/>
        <v>138</v>
      </c>
      <c r="T45" s="30">
        <f t="shared" si="34"/>
        <v>126</v>
      </c>
      <c r="U45" s="30">
        <f t="shared" si="34"/>
        <v>132</v>
      </c>
      <c r="V45" s="24">
        <f t="shared" si="32"/>
        <v>1338</v>
      </c>
      <c r="W45" s="180"/>
    </row>
    <row r="46" spans="1:25" s="16" customFormat="1" ht="90" x14ac:dyDescent="0.35">
      <c r="A46" s="101" t="s">
        <v>392</v>
      </c>
      <c r="B46" s="107" t="s">
        <v>367</v>
      </c>
      <c r="C46" s="107" t="s">
        <v>368</v>
      </c>
      <c r="D46" s="108" t="s">
        <v>50</v>
      </c>
      <c r="E46" s="175" t="s">
        <v>269</v>
      </c>
      <c r="F46" s="30">
        <v>1</v>
      </c>
      <c r="G46" s="30">
        <v>8</v>
      </c>
      <c r="H46" s="30">
        <v>8</v>
      </c>
      <c r="I46" s="30">
        <f t="shared" si="2"/>
        <v>8</v>
      </c>
      <c r="J46" s="30">
        <f t="shared" ref="J46:U46" si="35">+$I$46*J6</f>
        <v>0</v>
      </c>
      <c r="K46" s="30">
        <f t="shared" si="35"/>
        <v>40</v>
      </c>
      <c r="L46" s="30">
        <f t="shared" si="35"/>
        <v>168</v>
      </c>
      <c r="M46" s="30">
        <f t="shared" si="35"/>
        <v>176</v>
      </c>
      <c r="N46" s="30">
        <f t="shared" si="35"/>
        <v>184</v>
      </c>
      <c r="O46" s="30">
        <f t="shared" si="35"/>
        <v>160</v>
      </c>
      <c r="P46" s="30">
        <f t="shared" si="35"/>
        <v>184</v>
      </c>
      <c r="Q46" s="30">
        <f t="shared" si="35"/>
        <v>176</v>
      </c>
      <c r="R46" s="30">
        <f t="shared" si="35"/>
        <v>168</v>
      </c>
      <c r="S46" s="30">
        <f t="shared" si="35"/>
        <v>184</v>
      </c>
      <c r="T46" s="30">
        <f t="shared" si="35"/>
        <v>168</v>
      </c>
      <c r="U46" s="30">
        <f t="shared" si="35"/>
        <v>176</v>
      </c>
      <c r="V46" s="24">
        <f t="shared" si="32"/>
        <v>1784</v>
      </c>
      <c r="W46" s="180"/>
    </row>
    <row r="47" spans="1:25" s="16" customFormat="1" ht="90" x14ac:dyDescent="0.35">
      <c r="A47" s="101" t="s">
        <v>392</v>
      </c>
      <c r="B47" s="107" t="s">
        <v>369</v>
      </c>
      <c r="C47" s="107" t="s">
        <v>368</v>
      </c>
      <c r="D47" s="108" t="s">
        <v>50</v>
      </c>
      <c r="E47" s="12" t="s">
        <v>422</v>
      </c>
      <c r="F47" s="30">
        <v>2</v>
      </c>
      <c r="G47" s="30">
        <v>8</v>
      </c>
      <c r="H47" s="30">
        <v>8</v>
      </c>
      <c r="I47" s="30">
        <f t="shared" si="2"/>
        <v>16</v>
      </c>
      <c r="J47" s="30">
        <f t="shared" ref="J47:U47" si="36">+$I$47*J6</f>
        <v>0</v>
      </c>
      <c r="K47" s="30">
        <f t="shared" si="36"/>
        <v>80</v>
      </c>
      <c r="L47" s="30">
        <f t="shared" si="36"/>
        <v>336</v>
      </c>
      <c r="M47" s="30">
        <f t="shared" si="36"/>
        <v>352</v>
      </c>
      <c r="N47" s="30">
        <f t="shared" si="36"/>
        <v>368</v>
      </c>
      <c r="O47" s="30">
        <f t="shared" si="36"/>
        <v>320</v>
      </c>
      <c r="P47" s="30">
        <f t="shared" si="36"/>
        <v>368</v>
      </c>
      <c r="Q47" s="30">
        <f t="shared" si="36"/>
        <v>352</v>
      </c>
      <c r="R47" s="30">
        <f t="shared" si="36"/>
        <v>336</v>
      </c>
      <c r="S47" s="30">
        <f t="shared" si="36"/>
        <v>368</v>
      </c>
      <c r="T47" s="30">
        <f t="shared" si="36"/>
        <v>336</v>
      </c>
      <c r="U47" s="30">
        <f t="shared" si="36"/>
        <v>352</v>
      </c>
      <c r="V47" s="24">
        <f t="shared" si="32"/>
        <v>3568</v>
      </c>
      <c r="W47" s="180"/>
    </row>
    <row r="48" spans="1:25" s="16" customFormat="1" ht="90" x14ac:dyDescent="0.35">
      <c r="A48" s="101" t="s">
        <v>392</v>
      </c>
      <c r="B48" s="107" t="s">
        <v>369</v>
      </c>
      <c r="C48" s="107" t="s">
        <v>368</v>
      </c>
      <c r="D48" s="108" t="s">
        <v>50</v>
      </c>
      <c r="E48" s="21" t="s">
        <v>370</v>
      </c>
      <c r="F48" s="30">
        <v>1</v>
      </c>
      <c r="G48" s="30">
        <v>4</v>
      </c>
      <c r="H48" s="30">
        <f>F48*G48</f>
        <v>4</v>
      </c>
      <c r="I48" s="30">
        <f t="shared" si="2"/>
        <v>4</v>
      </c>
      <c r="J48" s="30">
        <f t="shared" ref="J48:U48" si="37">+$I$48*J6</f>
        <v>0</v>
      </c>
      <c r="K48" s="30">
        <f t="shared" si="37"/>
        <v>20</v>
      </c>
      <c r="L48" s="30">
        <f t="shared" si="37"/>
        <v>84</v>
      </c>
      <c r="M48" s="30">
        <f t="shared" si="37"/>
        <v>88</v>
      </c>
      <c r="N48" s="30">
        <f t="shared" si="37"/>
        <v>92</v>
      </c>
      <c r="O48" s="30">
        <f t="shared" si="37"/>
        <v>80</v>
      </c>
      <c r="P48" s="30">
        <f t="shared" si="37"/>
        <v>92</v>
      </c>
      <c r="Q48" s="30">
        <f t="shared" si="37"/>
        <v>88</v>
      </c>
      <c r="R48" s="30">
        <f t="shared" si="37"/>
        <v>84</v>
      </c>
      <c r="S48" s="30">
        <f t="shared" si="37"/>
        <v>92</v>
      </c>
      <c r="T48" s="30">
        <f t="shared" si="37"/>
        <v>84</v>
      </c>
      <c r="U48" s="30">
        <f t="shared" si="37"/>
        <v>88</v>
      </c>
      <c r="V48" s="24">
        <f t="shared" si="32"/>
        <v>892</v>
      </c>
      <c r="W48" s="180"/>
    </row>
    <row r="49" spans="1:23" s="16" customFormat="1" ht="72" x14ac:dyDescent="0.35">
      <c r="A49" s="101" t="s">
        <v>392</v>
      </c>
      <c r="B49" s="107" t="s">
        <v>371</v>
      </c>
      <c r="C49" s="107" t="s">
        <v>406</v>
      </c>
      <c r="D49" s="108" t="s">
        <v>50</v>
      </c>
      <c r="E49" s="12" t="s">
        <v>437</v>
      </c>
      <c r="F49" s="30">
        <v>1</v>
      </c>
      <c r="G49" s="30">
        <v>5</v>
      </c>
      <c r="H49" s="30">
        <f t="shared" ref="H49" si="38">F49*G49</f>
        <v>5</v>
      </c>
      <c r="I49" s="30">
        <f t="shared" si="2"/>
        <v>5</v>
      </c>
      <c r="J49" s="30">
        <f t="shared" ref="J49:U49" si="39">+$I$49*J6</f>
        <v>0</v>
      </c>
      <c r="K49" s="30">
        <f t="shared" si="39"/>
        <v>25</v>
      </c>
      <c r="L49" s="30">
        <f t="shared" si="39"/>
        <v>105</v>
      </c>
      <c r="M49" s="30">
        <f t="shared" si="39"/>
        <v>110</v>
      </c>
      <c r="N49" s="30">
        <f t="shared" si="39"/>
        <v>115</v>
      </c>
      <c r="O49" s="30">
        <f t="shared" si="39"/>
        <v>100</v>
      </c>
      <c r="P49" s="30">
        <f t="shared" si="39"/>
        <v>115</v>
      </c>
      <c r="Q49" s="30">
        <f t="shared" si="39"/>
        <v>110</v>
      </c>
      <c r="R49" s="30">
        <f t="shared" si="39"/>
        <v>105</v>
      </c>
      <c r="S49" s="30">
        <f t="shared" si="39"/>
        <v>115</v>
      </c>
      <c r="T49" s="30">
        <f t="shared" si="39"/>
        <v>105</v>
      </c>
      <c r="U49" s="30">
        <f t="shared" si="39"/>
        <v>110</v>
      </c>
      <c r="V49" s="24">
        <f t="shared" si="32"/>
        <v>1115</v>
      </c>
      <c r="W49" s="180"/>
    </row>
    <row r="50" spans="1:23" s="16" customFormat="1" ht="72" x14ac:dyDescent="0.35">
      <c r="A50" s="101" t="s">
        <v>392</v>
      </c>
      <c r="B50" s="107" t="s">
        <v>373</v>
      </c>
      <c r="C50" s="107" t="s">
        <v>374</v>
      </c>
      <c r="D50" s="108" t="s">
        <v>50</v>
      </c>
      <c r="E50" s="12" t="s">
        <v>495</v>
      </c>
      <c r="F50" s="30">
        <v>1</v>
      </c>
      <c r="G50" s="30">
        <v>4</v>
      </c>
      <c r="H50" s="30">
        <v>4</v>
      </c>
      <c r="I50" s="30">
        <f t="shared" si="2"/>
        <v>4</v>
      </c>
      <c r="J50" s="30">
        <f t="shared" ref="J50:U50" si="40">+$I$50*J6</f>
        <v>0</v>
      </c>
      <c r="K50" s="30">
        <f t="shared" si="40"/>
        <v>20</v>
      </c>
      <c r="L50" s="30">
        <f t="shared" si="40"/>
        <v>84</v>
      </c>
      <c r="M50" s="30">
        <f t="shared" si="40"/>
        <v>88</v>
      </c>
      <c r="N50" s="30">
        <f t="shared" si="40"/>
        <v>92</v>
      </c>
      <c r="O50" s="30">
        <f t="shared" si="40"/>
        <v>80</v>
      </c>
      <c r="P50" s="30">
        <f t="shared" si="40"/>
        <v>92</v>
      </c>
      <c r="Q50" s="30">
        <f t="shared" si="40"/>
        <v>88</v>
      </c>
      <c r="R50" s="30">
        <f t="shared" si="40"/>
        <v>84</v>
      </c>
      <c r="S50" s="30">
        <f t="shared" si="40"/>
        <v>92</v>
      </c>
      <c r="T50" s="30">
        <f t="shared" si="40"/>
        <v>84</v>
      </c>
      <c r="U50" s="30">
        <f t="shared" si="40"/>
        <v>88</v>
      </c>
      <c r="V50" s="24">
        <f t="shared" si="32"/>
        <v>892</v>
      </c>
      <c r="W50" s="180"/>
    </row>
    <row r="51" spans="1:23" s="16" customFormat="1" ht="72" x14ac:dyDescent="0.35">
      <c r="A51" s="101" t="s">
        <v>392</v>
      </c>
      <c r="B51" s="107" t="s">
        <v>375</v>
      </c>
      <c r="C51" s="107" t="s">
        <v>376</v>
      </c>
      <c r="D51" s="108" t="s">
        <v>50</v>
      </c>
      <c r="E51" s="12" t="s">
        <v>438</v>
      </c>
      <c r="F51" s="30">
        <v>1</v>
      </c>
      <c r="G51" s="30">
        <v>2</v>
      </c>
      <c r="H51" s="30">
        <v>2</v>
      </c>
      <c r="I51" s="30">
        <f t="shared" si="2"/>
        <v>2</v>
      </c>
      <c r="J51" s="30">
        <f t="shared" ref="J51:U51" si="41">+$I$51*J6</f>
        <v>0</v>
      </c>
      <c r="K51" s="30">
        <f t="shared" si="41"/>
        <v>10</v>
      </c>
      <c r="L51" s="30">
        <f t="shared" si="41"/>
        <v>42</v>
      </c>
      <c r="M51" s="30">
        <f t="shared" si="41"/>
        <v>44</v>
      </c>
      <c r="N51" s="30">
        <f t="shared" si="41"/>
        <v>46</v>
      </c>
      <c r="O51" s="30">
        <f t="shared" si="41"/>
        <v>40</v>
      </c>
      <c r="P51" s="30">
        <f t="shared" si="41"/>
        <v>46</v>
      </c>
      <c r="Q51" s="30">
        <f t="shared" si="41"/>
        <v>44</v>
      </c>
      <c r="R51" s="30">
        <f t="shared" si="41"/>
        <v>42</v>
      </c>
      <c r="S51" s="30">
        <f t="shared" si="41"/>
        <v>46</v>
      </c>
      <c r="T51" s="30">
        <f t="shared" si="41"/>
        <v>42</v>
      </c>
      <c r="U51" s="30">
        <f t="shared" si="41"/>
        <v>44</v>
      </c>
      <c r="V51" s="24">
        <f t="shared" si="32"/>
        <v>446</v>
      </c>
      <c r="W51" s="180"/>
    </row>
    <row r="52" spans="1:23" s="16" customFormat="1" ht="72" x14ac:dyDescent="0.35">
      <c r="A52" s="101" t="s">
        <v>392</v>
      </c>
      <c r="B52" s="107" t="s">
        <v>377</v>
      </c>
      <c r="C52" s="107" t="s">
        <v>362</v>
      </c>
      <c r="D52" s="108" t="s">
        <v>50</v>
      </c>
      <c r="E52" s="12" t="s">
        <v>424</v>
      </c>
      <c r="F52" s="30">
        <v>1</v>
      </c>
      <c r="G52" s="30">
        <v>1</v>
      </c>
      <c r="H52" s="30">
        <f t="shared" ref="H52:H54" si="42">F52*G52</f>
        <v>1</v>
      </c>
      <c r="I52" s="30">
        <f t="shared" si="2"/>
        <v>1</v>
      </c>
      <c r="J52" s="30">
        <f t="shared" ref="J52:U52" si="43">+$I$52*J6</f>
        <v>0</v>
      </c>
      <c r="K52" s="30">
        <f t="shared" si="43"/>
        <v>5</v>
      </c>
      <c r="L52" s="30">
        <f t="shared" si="43"/>
        <v>21</v>
      </c>
      <c r="M52" s="30">
        <f t="shared" si="43"/>
        <v>22</v>
      </c>
      <c r="N52" s="30">
        <f t="shared" si="43"/>
        <v>23</v>
      </c>
      <c r="O52" s="30">
        <f t="shared" si="43"/>
        <v>20</v>
      </c>
      <c r="P52" s="30">
        <f t="shared" si="43"/>
        <v>23</v>
      </c>
      <c r="Q52" s="30">
        <f t="shared" si="43"/>
        <v>22</v>
      </c>
      <c r="R52" s="30">
        <f t="shared" si="43"/>
        <v>21</v>
      </c>
      <c r="S52" s="30">
        <f t="shared" si="43"/>
        <v>23</v>
      </c>
      <c r="T52" s="30">
        <f t="shared" si="43"/>
        <v>21</v>
      </c>
      <c r="U52" s="30">
        <f t="shared" si="43"/>
        <v>22</v>
      </c>
      <c r="V52" s="24">
        <f t="shared" si="32"/>
        <v>223</v>
      </c>
      <c r="W52" s="180"/>
    </row>
    <row r="53" spans="1:23" s="16" customFormat="1" ht="72" x14ac:dyDescent="0.35">
      <c r="A53" s="101" t="s">
        <v>392</v>
      </c>
      <c r="B53" s="107" t="s">
        <v>378</v>
      </c>
      <c r="C53" s="107" t="s">
        <v>362</v>
      </c>
      <c r="D53" s="108" t="s">
        <v>50</v>
      </c>
      <c r="E53" s="12" t="s">
        <v>425</v>
      </c>
      <c r="F53" s="30">
        <v>1</v>
      </c>
      <c r="G53" s="30">
        <v>1</v>
      </c>
      <c r="H53" s="30">
        <f t="shared" si="42"/>
        <v>1</v>
      </c>
      <c r="I53" s="30">
        <f t="shared" si="2"/>
        <v>1</v>
      </c>
      <c r="J53" s="30">
        <f t="shared" ref="J53:U53" si="44">+$I$53*J6</f>
        <v>0</v>
      </c>
      <c r="K53" s="30">
        <f t="shared" si="44"/>
        <v>5</v>
      </c>
      <c r="L53" s="30">
        <f t="shared" si="44"/>
        <v>21</v>
      </c>
      <c r="M53" s="30">
        <f t="shared" si="44"/>
        <v>22</v>
      </c>
      <c r="N53" s="30">
        <f t="shared" si="44"/>
        <v>23</v>
      </c>
      <c r="O53" s="30">
        <f t="shared" si="44"/>
        <v>20</v>
      </c>
      <c r="P53" s="30">
        <f t="shared" si="44"/>
        <v>23</v>
      </c>
      <c r="Q53" s="30">
        <f t="shared" si="44"/>
        <v>22</v>
      </c>
      <c r="R53" s="30">
        <f t="shared" si="44"/>
        <v>21</v>
      </c>
      <c r="S53" s="30">
        <f t="shared" si="44"/>
        <v>23</v>
      </c>
      <c r="T53" s="30">
        <f t="shared" si="44"/>
        <v>21</v>
      </c>
      <c r="U53" s="30">
        <f t="shared" si="44"/>
        <v>22</v>
      </c>
      <c r="V53" s="24">
        <f t="shared" si="32"/>
        <v>223</v>
      </c>
      <c r="W53" s="180"/>
    </row>
    <row r="54" spans="1:23" s="16" customFormat="1" ht="72" x14ac:dyDescent="0.35">
      <c r="A54" s="101" t="s">
        <v>392</v>
      </c>
      <c r="B54" s="107" t="s">
        <v>379</v>
      </c>
      <c r="C54" s="107" t="s">
        <v>362</v>
      </c>
      <c r="D54" s="108" t="s">
        <v>50</v>
      </c>
      <c r="E54" s="12" t="s">
        <v>452</v>
      </c>
      <c r="F54" s="30">
        <v>1</v>
      </c>
      <c r="G54" s="30">
        <v>3</v>
      </c>
      <c r="H54" s="30">
        <f t="shared" si="42"/>
        <v>3</v>
      </c>
      <c r="I54" s="30">
        <f t="shared" si="2"/>
        <v>3</v>
      </c>
      <c r="J54" s="30">
        <f t="shared" ref="J54:U54" si="45">+$I$54*J6</f>
        <v>0</v>
      </c>
      <c r="K54" s="30">
        <f t="shared" si="45"/>
        <v>15</v>
      </c>
      <c r="L54" s="30">
        <f t="shared" si="45"/>
        <v>63</v>
      </c>
      <c r="M54" s="30">
        <f t="shared" si="45"/>
        <v>66</v>
      </c>
      <c r="N54" s="30">
        <f t="shared" si="45"/>
        <v>69</v>
      </c>
      <c r="O54" s="30">
        <f t="shared" si="45"/>
        <v>60</v>
      </c>
      <c r="P54" s="30">
        <f t="shared" si="45"/>
        <v>69</v>
      </c>
      <c r="Q54" s="30">
        <f t="shared" si="45"/>
        <v>66</v>
      </c>
      <c r="R54" s="30">
        <f t="shared" si="45"/>
        <v>63</v>
      </c>
      <c r="S54" s="30">
        <f t="shared" si="45"/>
        <v>69</v>
      </c>
      <c r="T54" s="30">
        <f t="shared" si="45"/>
        <v>63</v>
      </c>
      <c r="U54" s="30">
        <f t="shared" si="45"/>
        <v>66</v>
      </c>
      <c r="V54" s="24">
        <f t="shared" si="32"/>
        <v>669</v>
      </c>
      <c r="W54" s="180"/>
    </row>
    <row r="55" spans="1:23" s="16" customFormat="1" ht="72" x14ac:dyDescent="0.35">
      <c r="A55" s="101" t="s">
        <v>392</v>
      </c>
      <c r="B55" s="107" t="s">
        <v>380</v>
      </c>
      <c r="C55" s="107" t="s">
        <v>362</v>
      </c>
      <c r="D55" s="108" t="s">
        <v>50</v>
      </c>
      <c r="E55" s="12" t="s">
        <v>427</v>
      </c>
      <c r="F55" s="30">
        <v>1</v>
      </c>
      <c r="G55" s="30">
        <v>2</v>
      </c>
      <c r="H55" s="30">
        <v>2</v>
      </c>
      <c r="I55" s="30">
        <f t="shared" si="2"/>
        <v>2</v>
      </c>
      <c r="J55" s="30">
        <f t="shared" ref="J55:U55" si="46">+$I$55*J6</f>
        <v>0</v>
      </c>
      <c r="K55" s="30">
        <f t="shared" si="46"/>
        <v>10</v>
      </c>
      <c r="L55" s="30">
        <f t="shared" si="46"/>
        <v>42</v>
      </c>
      <c r="M55" s="30">
        <f t="shared" si="46"/>
        <v>44</v>
      </c>
      <c r="N55" s="30">
        <f t="shared" si="46"/>
        <v>46</v>
      </c>
      <c r="O55" s="30">
        <f t="shared" si="46"/>
        <v>40</v>
      </c>
      <c r="P55" s="30">
        <f t="shared" si="46"/>
        <v>46</v>
      </c>
      <c r="Q55" s="30">
        <f t="shared" si="46"/>
        <v>44</v>
      </c>
      <c r="R55" s="30">
        <f t="shared" si="46"/>
        <v>42</v>
      </c>
      <c r="S55" s="30">
        <f t="shared" si="46"/>
        <v>46</v>
      </c>
      <c r="T55" s="30">
        <f t="shared" si="46"/>
        <v>42</v>
      </c>
      <c r="U55" s="30">
        <f t="shared" si="46"/>
        <v>44</v>
      </c>
      <c r="V55" s="24">
        <f t="shared" si="32"/>
        <v>446</v>
      </c>
      <c r="W55" s="180"/>
    </row>
    <row r="56" spans="1:23" s="16" customFormat="1" ht="72" x14ac:dyDescent="0.35">
      <c r="A56" s="101" t="s">
        <v>392</v>
      </c>
      <c r="B56" s="107" t="s">
        <v>381</v>
      </c>
      <c r="C56" s="107" t="s">
        <v>362</v>
      </c>
      <c r="D56" s="108" t="s">
        <v>50</v>
      </c>
      <c r="E56" s="21" t="s">
        <v>322</v>
      </c>
      <c r="F56" s="30">
        <v>1</v>
      </c>
      <c r="G56" s="30">
        <v>2</v>
      </c>
      <c r="H56" s="30">
        <v>2</v>
      </c>
      <c r="I56" s="30">
        <f t="shared" si="2"/>
        <v>2</v>
      </c>
      <c r="J56" s="30">
        <f t="shared" ref="J56:U56" si="47">+$I$56*J6</f>
        <v>0</v>
      </c>
      <c r="K56" s="30">
        <f t="shared" si="47"/>
        <v>10</v>
      </c>
      <c r="L56" s="30">
        <f t="shared" si="47"/>
        <v>42</v>
      </c>
      <c r="M56" s="30">
        <f t="shared" si="47"/>
        <v>44</v>
      </c>
      <c r="N56" s="30">
        <f t="shared" si="47"/>
        <v>46</v>
      </c>
      <c r="O56" s="30">
        <f t="shared" si="47"/>
        <v>40</v>
      </c>
      <c r="P56" s="30">
        <f t="shared" si="47"/>
        <v>46</v>
      </c>
      <c r="Q56" s="30">
        <f t="shared" si="47"/>
        <v>44</v>
      </c>
      <c r="R56" s="30">
        <f t="shared" si="47"/>
        <v>42</v>
      </c>
      <c r="S56" s="30">
        <f t="shared" si="47"/>
        <v>46</v>
      </c>
      <c r="T56" s="30">
        <f t="shared" si="47"/>
        <v>42</v>
      </c>
      <c r="U56" s="30">
        <f t="shared" si="47"/>
        <v>44</v>
      </c>
      <c r="V56" s="24">
        <f t="shared" si="32"/>
        <v>446</v>
      </c>
      <c r="W56" s="180"/>
    </row>
    <row r="57" spans="1:23" s="16" customFormat="1" ht="72" x14ac:dyDescent="0.35">
      <c r="A57" s="101" t="s">
        <v>392</v>
      </c>
      <c r="B57" s="107" t="s">
        <v>382</v>
      </c>
      <c r="C57" s="107" t="s">
        <v>362</v>
      </c>
      <c r="D57" s="108" t="s">
        <v>50</v>
      </c>
      <c r="E57" s="21" t="s">
        <v>322</v>
      </c>
      <c r="F57" s="30">
        <v>1</v>
      </c>
      <c r="G57" s="30">
        <v>2</v>
      </c>
      <c r="H57" s="30">
        <f>F57*G57</f>
        <v>2</v>
      </c>
      <c r="I57" s="30">
        <f t="shared" si="2"/>
        <v>2</v>
      </c>
      <c r="J57" s="30">
        <f t="shared" ref="J57:U57" si="48">+$I$57*J6</f>
        <v>0</v>
      </c>
      <c r="K57" s="30">
        <f t="shared" si="48"/>
        <v>10</v>
      </c>
      <c r="L57" s="30">
        <f t="shared" si="48"/>
        <v>42</v>
      </c>
      <c r="M57" s="30">
        <f t="shared" si="48"/>
        <v>44</v>
      </c>
      <c r="N57" s="30">
        <f t="shared" si="48"/>
        <v>46</v>
      </c>
      <c r="O57" s="30">
        <f t="shared" si="48"/>
        <v>40</v>
      </c>
      <c r="P57" s="30">
        <f t="shared" si="48"/>
        <v>46</v>
      </c>
      <c r="Q57" s="30">
        <f t="shared" si="48"/>
        <v>44</v>
      </c>
      <c r="R57" s="30">
        <f t="shared" si="48"/>
        <v>42</v>
      </c>
      <c r="S57" s="30">
        <f t="shared" si="48"/>
        <v>46</v>
      </c>
      <c r="T57" s="30">
        <f t="shared" si="48"/>
        <v>42</v>
      </c>
      <c r="U57" s="30">
        <f t="shared" si="48"/>
        <v>44</v>
      </c>
      <c r="V57" s="24">
        <f t="shared" si="32"/>
        <v>446</v>
      </c>
      <c r="W57" s="180"/>
    </row>
    <row r="58" spans="1:23" s="16" customFormat="1" ht="72" x14ac:dyDescent="0.35">
      <c r="A58" s="101" t="s">
        <v>392</v>
      </c>
      <c r="B58" s="107" t="s">
        <v>383</v>
      </c>
      <c r="C58" s="107" t="s">
        <v>372</v>
      </c>
      <c r="D58" s="108" t="s">
        <v>50</v>
      </c>
      <c r="E58" s="21" t="s">
        <v>135</v>
      </c>
      <c r="F58" s="30">
        <v>1</v>
      </c>
      <c r="G58" s="30">
        <v>8</v>
      </c>
      <c r="H58" s="30">
        <f t="shared" ref="H58" si="49">F58*G58</f>
        <v>8</v>
      </c>
      <c r="I58" s="30">
        <f t="shared" si="2"/>
        <v>8</v>
      </c>
      <c r="J58" s="30">
        <f t="shared" ref="J58:U58" si="50">+$I$58*J6</f>
        <v>0</v>
      </c>
      <c r="K58" s="30">
        <f t="shared" si="50"/>
        <v>40</v>
      </c>
      <c r="L58" s="30">
        <f t="shared" si="50"/>
        <v>168</v>
      </c>
      <c r="M58" s="30">
        <f t="shared" si="50"/>
        <v>176</v>
      </c>
      <c r="N58" s="30">
        <f t="shared" si="50"/>
        <v>184</v>
      </c>
      <c r="O58" s="30">
        <f t="shared" si="50"/>
        <v>160</v>
      </c>
      <c r="P58" s="30">
        <f t="shared" si="50"/>
        <v>184</v>
      </c>
      <c r="Q58" s="30">
        <f t="shared" si="50"/>
        <v>176</v>
      </c>
      <c r="R58" s="30">
        <f t="shared" si="50"/>
        <v>168</v>
      </c>
      <c r="S58" s="30">
        <f t="shared" si="50"/>
        <v>184</v>
      </c>
      <c r="T58" s="30">
        <f t="shared" si="50"/>
        <v>168</v>
      </c>
      <c r="U58" s="30">
        <f t="shared" si="50"/>
        <v>176</v>
      </c>
      <c r="V58" s="24">
        <f t="shared" si="32"/>
        <v>1784</v>
      </c>
      <c r="W58" s="180"/>
    </row>
    <row r="59" spans="1:23" s="16" customFormat="1" ht="36" x14ac:dyDescent="0.35">
      <c r="A59" s="101" t="s">
        <v>392</v>
      </c>
      <c r="B59" s="107" t="s">
        <v>384</v>
      </c>
      <c r="C59" s="107" t="s">
        <v>385</v>
      </c>
      <c r="D59" s="108" t="s">
        <v>50</v>
      </c>
      <c r="E59" s="12" t="s">
        <v>428</v>
      </c>
      <c r="F59" s="30">
        <v>1</v>
      </c>
      <c r="G59" s="30">
        <v>6</v>
      </c>
      <c r="H59" s="30">
        <v>6</v>
      </c>
      <c r="I59" s="30">
        <f t="shared" si="2"/>
        <v>6</v>
      </c>
      <c r="J59" s="30">
        <f t="shared" ref="J59:U59" si="51">+$I$59*J6</f>
        <v>0</v>
      </c>
      <c r="K59" s="30">
        <f t="shared" si="51"/>
        <v>30</v>
      </c>
      <c r="L59" s="30">
        <f t="shared" si="51"/>
        <v>126</v>
      </c>
      <c r="M59" s="30">
        <f t="shared" si="51"/>
        <v>132</v>
      </c>
      <c r="N59" s="30">
        <f t="shared" si="51"/>
        <v>138</v>
      </c>
      <c r="O59" s="30">
        <f t="shared" si="51"/>
        <v>120</v>
      </c>
      <c r="P59" s="30">
        <f t="shared" si="51"/>
        <v>138</v>
      </c>
      <c r="Q59" s="30">
        <f t="shared" si="51"/>
        <v>132</v>
      </c>
      <c r="R59" s="30">
        <f t="shared" si="51"/>
        <v>126</v>
      </c>
      <c r="S59" s="30">
        <f t="shared" si="51"/>
        <v>138</v>
      </c>
      <c r="T59" s="30">
        <f t="shared" si="51"/>
        <v>126</v>
      </c>
      <c r="U59" s="30">
        <f t="shared" si="51"/>
        <v>132</v>
      </c>
      <c r="V59" s="24">
        <f t="shared" si="32"/>
        <v>1338</v>
      </c>
      <c r="W59" s="180"/>
    </row>
    <row r="60" spans="1:23" s="16" customFormat="1" ht="36" x14ac:dyDescent="0.35">
      <c r="A60" s="101" t="s">
        <v>392</v>
      </c>
      <c r="B60" s="107" t="s">
        <v>384</v>
      </c>
      <c r="C60" s="107" t="s">
        <v>167</v>
      </c>
      <c r="D60" s="108" t="s">
        <v>50</v>
      </c>
      <c r="E60" s="12" t="s">
        <v>423</v>
      </c>
      <c r="F60" s="30">
        <v>1</v>
      </c>
      <c r="G60" s="30">
        <v>3</v>
      </c>
      <c r="H60" s="30">
        <v>3</v>
      </c>
      <c r="I60" s="30">
        <f t="shared" si="2"/>
        <v>3</v>
      </c>
      <c r="J60" s="30">
        <f t="shared" ref="J60:U60" si="52">+$I$60*J6</f>
        <v>0</v>
      </c>
      <c r="K60" s="30">
        <f t="shared" si="52"/>
        <v>15</v>
      </c>
      <c r="L60" s="30">
        <f t="shared" si="52"/>
        <v>63</v>
      </c>
      <c r="M60" s="30">
        <f t="shared" si="52"/>
        <v>66</v>
      </c>
      <c r="N60" s="30">
        <f t="shared" si="52"/>
        <v>69</v>
      </c>
      <c r="O60" s="30">
        <f t="shared" si="52"/>
        <v>60</v>
      </c>
      <c r="P60" s="30">
        <f t="shared" si="52"/>
        <v>69</v>
      </c>
      <c r="Q60" s="30">
        <f t="shared" si="52"/>
        <v>66</v>
      </c>
      <c r="R60" s="30">
        <f t="shared" si="52"/>
        <v>63</v>
      </c>
      <c r="S60" s="30">
        <f t="shared" si="52"/>
        <v>69</v>
      </c>
      <c r="T60" s="30">
        <f t="shared" si="52"/>
        <v>63</v>
      </c>
      <c r="U60" s="30">
        <f t="shared" si="52"/>
        <v>66</v>
      </c>
      <c r="V60" s="24">
        <f t="shared" si="32"/>
        <v>669</v>
      </c>
      <c r="W60" s="180"/>
    </row>
    <row r="61" spans="1:23" s="16" customFormat="1" ht="36" x14ac:dyDescent="0.35">
      <c r="A61" s="101" t="s">
        <v>392</v>
      </c>
      <c r="B61" s="107" t="s">
        <v>386</v>
      </c>
      <c r="C61" s="107" t="s">
        <v>387</v>
      </c>
      <c r="D61" s="108" t="s">
        <v>50</v>
      </c>
      <c r="E61" s="12" t="s">
        <v>457</v>
      </c>
      <c r="F61" s="30">
        <v>1</v>
      </c>
      <c r="G61" s="30">
        <v>7</v>
      </c>
      <c r="H61" s="30">
        <v>7</v>
      </c>
      <c r="I61" s="30">
        <f t="shared" si="2"/>
        <v>7</v>
      </c>
      <c r="J61" s="30">
        <f t="shared" ref="J61:U61" si="53">+$I$61*J6</f>
        <v>0</v>
      </c>
      <c r="K61" s="30">
        <f t="shared" si="53"/>
        <v>35</v>
      </c>
      <c r="L61" s="30">
        <f t="shared" si="53"/>
        <v>147</v>
      </c>
      <c r="M61" s="30">
        <f t="shared" si="53"/>
        <v>154</v>
      </c>
      <c r="N61" s="30">
        <f t="shared" si="53"/>
        <v>161</v>
      </c>
      <c r="O61" s="30">
        <f t="shared" si="53"/>
        <v>140</v>
      </c>
      <c r="P61" s="30">
        <f t="shared" si="53"/>
        <v>161</v>
      </c>
      <c r="Q61" s="30">
        <f t="shared" si="53"/>
        <v>154</v>
      </c>
      <c r="R61" s="30">
        <f t="shared" si="53"/>
        <v>147</v>
      </c>
      <c r="S61" s="30">
        <f t="shared" si="53"/>
        <v>161</v>
      </c>
      <c r="T61" s="30">
        <f t="shared" si="53"/>
        <v>147</v>
      </c>
      <c r="U61" s="30">
        <f t="shared" si="53"/>
        <v>154</v>
      </c>
      <c r="V61" s="24">
        <f t="shared" si="32"/>
        <v>1561</v>
      </c>
      <c r="W61" s="180"/>
    </row>
    <row r="62" spans="1:23" s="16" customFormat="1" ht="36" x14ac:dyDescent="0.35">
      <c r="A62" s="101" t="s">
        <v>392</v>
      </c>
      <c r="B62" s="107" t="s">
        <v>388</v>
      </c>
      <c r="C62" s="107" t="s">
        <v>389</v>
      </c>
      <c r="D62" s="108" t="s">
        <v>50</v>
      </c>
      <c r="E62" s="12" t="s">
        <v>422</v>
      </c>
      <c r="F62" s="30">
        <v>4</v>
      </c>
      <c r="G62" s="30">
        <v>8</v>
      </c>
      <c r="H62" s="30">
        <v>8</v>
      </c>
      <c r="I62" s="30">
        <f t="shared" si="2"/>
        <v>32</v>
      </c>
      <c r="J62" s="30">
        <f t="shared" ref="J62:U62" si="54">+$I$62*J6</f>
        <v>0</v>
      </c>
      <c r="K62" s="30">
        <f t="shared" si="54"/>
        <v>160</v>
      </c>
      <c r="L62" s="30">
        <f t="shared" si="54"/>
        <v>672</v>
      </c>
      <c r="M62" s="30">
        <f t="shared" si="54"/>
        <v>704</v>
      </c>
      <c r="N62" s="30">
        <f t="shared" si="54"/>
        <v>736</v>
      </c>
      <c r="O62" s="30">
        <f t="shared" si="54"/>
        <v>640</v>
      </c>
      <c r="P62" s="30">
        <f t="shared" si="54"/>
        <v>736</v>
      </c>
      <c r="Q62" s="30">
        <f t="shared" si="54"/>
        <v>704</v>
      </c>
      <c r="R62" s="30">
        <f t="shared" si="54"/>
        <v>672</v>
      </c>
      <c r="S62" s="30">
        <f t="shared" si="54"/>
        <v>736</v>
      </c>
      <c r="T62" s="30">
        <f t="shared" si="54"/>
        <v>672</v>
      </c>
      <c r="U62" s="30">
        <f t="shared" si="54"/>
        <v>704</v>
      </c>
      <c r="V62" s="24">
        <f t="shared" si="32"/>
        <v>7136</v>
      </c>
      <c r="W62" s="180"/>
    </row>
    <row r="63" spans="1:23" s="16" customFormat="1" ht="36" x14ac:dyDescent="0.35">
      <c r="A63" s="101" t="s">
        <v>392</v>
      </c>
      <c r="B63" s="107" t="s">
        <v>388</v>
      </c>
      <c r="C63" s="107" t="s">
        <v>389</v>
      </c>
      <c r="D63" s="108" t="s">
        <v>50</v>
      </c>
      <c r="E63" s="21" t="s">
        <v>370</v>
      </c>
      <c r="F63" s="30">
        <v>2</v>
      </c>
      <c r="G63" s="30">
        <v>4</v>
      </c>
      <c r="H63" s="30">
        <v>4</v>
      </c>
      <c r="I63" s="30">
        <f t="shared" si="2"/>
        <v>8</v>
      </c>
      <c r="J63" s="30">
        <f t="shared" ref="J63:U63" si="55">+$I$63*J6</f>
        <v>0</v>
      </c>
      <c r="K63" s="30">
        <f t="shared" si="55"/>
        <v>40</v>
      </c>
      <c r="L63" s="30">
        <f t="shared" si="55"/>
        <v>168</v>
      </c>
      <c r="M63" s="30">
        <f t="shared" si="55"/>
        <v>176</v>
      </c>
      <c r="N63" s="30">
        <f t="shared" si="55"/>
        <v>184</v>
      </c>
      <c r="O63" s="30">
        <f t="shared" si="55"/>
        <v>160</v>
      </c>
      <c r="P63" s="30">
        <f t="shared" si="55"/>
        <v>184</v>
      </c>
      <c r="Q63" s="30">
        <f t="shared" si="55"/>
        <v>176</v>
      </c>
      <c r="R63" s="30">
        <f t="shared" si="55"/>
        <v>168</v>
      </c>
      <c r="S63" s="30">
        <f t="shared" si="55"/>
        <v>184</v>
      </c>
      <c r="T63" s="30">
        <f t="shared" si="55"/>
        <v>168</v>
      </c>
      <c r="U63" s="30">
        <f t="shared" si="55"/>
        <v>176</v>
      </c>
      <c r="V63" s="24">
        <f t="shared" si="32"/>
        <v>1784</v>
      </c>
      <c r="W63" s="180"/>
    </row>
    <row r="64" spans="1:23" s="16" customFormat="1" ht="72" x14ac:dyDescent="0.35">
      <c r="A64" s="101" t="s">
        <v>392</v>
      </c>
      <c r="B64" s="107" t="s">
        <v>390</v>
      </c>
      <c r="C64" s="107" t="s">
        <v>391</v>
      </c>
      <c r="D64" s="108" t="s">
        <v>50</v>
      </c>
      <c r="E64" s="12" t="s">
        <v>496</v>
      </c>
      <c r="F64" s="30">
        <v>1</v>
      </c>
      <c r="G64" s="30">
        <v>2</v>
      </c>
      <c r="H64" s="30">
        <v>2</v>
      </c>
      <c r="I64" s="30">
        <f t="shared" si="2"/>
        <v>2</v>
      </c>
      <c r="J64" s="30">
        <f t="shared" ref="J64:U64" si="56">+$I$64*J8</f>
        <v>0</v>
      </c>
      <c r="K64" s="30">
        <f t="shared" si="56"/>
        <v>6</v>
      </c>
      <c r="L64" s="30">
        <f t="shared" si="56"/>
        <v>26</v>
      </c>
      <c r="M64" s="30">
        <f t="shared" si="56"/>
        <v>26</v>
      </c>
      <c r="N64" s="30">
        <f t="shared" si="56"/>
        <v>28</v>
      </c>
      <c r="O64" s="30">
        <f t="shared" si="56"/>
        <v>24</v>
      </c>
      <c r="P64" s="30">
        <f t="shared" si="56"/>
        <v>28</v>
      </c>
      <c r="Q64" s="30">
        <f t="shared" si="56"/>
        <v>26</v>
      </c>
      <c r="R64" s="30">
        <f t="shared" si="56"/>
        <v>26</v>
      </c>
      <c r="S64" s="30">
        <f t="shared" si="56"/>
        <v>26</v>
      </c>
      <c r="T64" s="30">
        <f t="shared" si="56"/>
        <v>26</v>
      </c>
      <c r="U64" s="30">
        <f t="shared" si="56"/>
        <v>26</v>
      </c>
      <c r="V64" s="24">
        <f t="shared" si="32"/>
        <v>268</v>
      </c>
      <c r="W64" s="180"/>
    </row>
    <row r="65" spans="1:23" s="16" customFormat="1" ht="54" x14ac:dyDescent="0.35">
      <c r="A65" s="101" t="s">
        <v>392</v>
      </c>
      <c r="B65" s="110" t="s">
        <v>388</v>
      </c>
      <c r="C65" s="110" t="s">
        <v>393</v>
      </c>
      <c r="D65" s="108" t="s">
        <v>72</v>
      </c>
      <c r="E65" s="31" t="s">
        <v>422</v>
      </c>
      <c r="F65" s="31">
        <v>4</v>
      </c>
      <c r="G65" s="31">
        <v>8</v>
      </c>
      <c r="H65" s="31">
        <v>8</v>
      </c>
      <c r="I65" s="30">
        <f t="shared" si="2"/>
        <v>32</v>
      </c>
      <c r="J65" s="30">
        <f t="shared" ref="J65:U65" si="57">+$I$65*J6</f>
        <v>0</v>
      </c>
      <c r="K65" s="30">
        <f t="shared" si="57"/>
        <v>160</v>
      </c>
      <c r="L65" s="30">
        <f t="shared" si="57"/>
        <v>672</v>
      </c>
      <c r="M65" s="30">
        <f t="shared" si="57"/>
        <v>704</v>
      </c>
      <c r="N65" s="30">
        <f t="shared" si="57"/>
        <v>736</v>
      </c>
      <c r="O65" s="30">
        <f t="shared" si="57"/>
        <v>640</v>
      </c>
      <c r="P65" s="30">
        <f t="shared" si="57"/>
        <v>736</v>
      </c>
      <c r="Q65" s="30">
        <f t="shared" si="57"/>
        <v>704</v>
      </c>
      <c r="R65" s="30">
        <f t="shared" si="57"/>
        <v>672</v>
      </c>
      <c r="S65" s="30">
        <f t="shared" si="57"/>
        <v>736</v>
      </c>
      <c r="T65" s="30">
        <f t="shared" si="57"/>
        <v>672</v>
      </c>
      <c r="U65" s="30">
        <f t="shared" si="57"/>
        <v>704</v>
      </c>
      <c r="V65" s="24">
        <f t="shared" si="32"/>
        <v>7136</v>
      </c>
      <c r="W65" s="180"/>
    </row>
    <row r="66" spans="1:23" s="16" customFormat="1" ht="54" x14ac:dyDescent="0.35">
      <c r="A66" s="101" t="s">
        <v>392</v>
      </c>
      <c r="B66" s="110" t="s">
        <v>388</v>
      </c>
      <c r="C66" s="110" t="s">
        <v>393</v>
      </c>
      <c r="D66" s="108" t="s">
        <v>72</v>
      </c>
      <c r="E66" s="108" t="s">
        <v>370</v>
      </c>
      <c r="F66" s="31">
        <v>2</v>
      </c>
      <c r="G66" s="31">
        <v>4</v>
      </c>
      <c r="H66" s="31">
        <v>4</v>
      </c>
      <c r="I66" s="30">
        <f t="shared" si="2"/>
        <v>8</v>
      </c>
      <c r="J66" s="30">
        <f t="shared" ref="J66:U66" si="58">+$I$66*J6</f>
        <v>0</v>
      </c>
      <c r="K66" s="30">
        <f t="shared" si="58"/>
        <v>40</v>
      </c>
      <c r="L66" s="30">
        <f t="shared" si="58"/>
        <v>168</v>
      </c>
      <c r="M66" s="30">
        <f t="shared" si="58"/>
        <v>176</v>
      </c>
      <c r="N66" s="30">
        <f t="shared" si="58"/>
        <v>184</v>
      </c>
      <c r="O66" s="30">
        <f t="shared" si="58"/>
        <v>160</v>
      </c>
      <c r="P66" s="30">
        <f t="shared" si="58"/>
        <v>184</v>
      </c>
      <c r="Q66" s="30">
        <f t="shared" si="58"/>
        <v>176</v>
      </c>
      <c r="R66" s="30">
        <f t="shared" si="58"/>
        <v>168</v>
      </c>
      <c r="S66" s="30">
        <f t="shared" si="58"/>
        <v>184</v>
      </c>
      <c r="T66" s="30">
        <f t="shared" si="58"/>
        <v>168</v>
      </c>
      <c r="U66" s="30">
        <f t="shared" si="58"/>
        <v>176</v>
      </c>
      <c r="V66" s="24">
        <f t="shared" si="32"/>
        <v>1784</v>
      </c>
      <c r="W66" s="180"/>
    </row>
    <row r="67" spans="1:23" s="16" customFormat="1" ht="54" x14ac:dyDescent="0.35">
      <c r="A67" s="101" t="s">
        <v>392</v>
      </c>
      <c r="B67" s="110" t="s">
        <v>394</v>
      </c>
      <c r="C67" s="110" t="s">
        <v>395</v>
      </c>
      <c r="D67" s="108" t="s">
        <v>303</v>
      </c>
      <c r="E67" s="31" t="s">
        <v>430</v>
      </c>
      <c r="F67" s="31">
        <v>1</v>
      </c>
      <c r="G67" s="31">
        <v>5</v>
      </c>
      <c r="H67" s="31">
        <v>5</v>
      </c>
      <c r="I67" s="30">
        <f t="shared" si="2"/>
        <v>5</v>
      </c>
      <c r="J67" s="30">
        <f t="shared" ref="J67:U67" si="59">+$I$67*J6</f>
        <v>0</v>
      </c>
      <c r="K67" s="30">
        <f t="shared" si="59"/>
        <v>25</v>
      </c>
      <c r="L67" s="30">
        <f t="shared" si="59"/>
        <v>105</v>
      </c>
      <c r="M67" s="30">
        <f t="shared" si="59"/>
        <v>110</v>
      </c>
      <c r="N67" s="30">
        <f t="shared" si="59"/>
        <v>115</v>
      </c>
      <c r="O67" s="30">
        <f t="shared" si="59"/>
        <v>100</v>
      </c>
      <c r="P67" s="30">
        <f t="shared" si="59"/>
        <v>115</v>
      </c>
      <c r="Q67" s="30">
        <f t="shared" si="59"/>
        <v>110</v>
      </c>
      <c r="R67" s="30">
        <f t="shared" si="59"/>
        <v>105</v>
      </c>
      <c r="S67" s="30">
        <f t="shared" si="59"/>
        <v>115</v>
      </c>
      <c r="T67" s="30">
        <f t="shared" si="59"/>
        <v>105</v>
      </c>
      <c r="U67" s="30">
        <f t="shared" si="59"/>
        <v>110</v>
      </c>
      <c r="V67" s="24">
        <f t="shared" si="32"/>
        <v>1115</v>
      </c>
      <c r="W67" s="180"/>
    </row>
    <row r="68" spans="1:23" s="16" customFormat="1" ht="54" x14ac:dyDescent="0.35">
      <c r="A68" s="101" t="s">
        <v>392</v>
      </c>
      <c r="B68" s="110" t="s">
        <v>394</v>
      </c>
      <c r="C68" s="110" t="s">
        <v>395</v>
      </c>
      <c r="D68" s="108" t="s">
        <v>303</v>
      </c>
      <c r="E68" s="31" t="s">
        <v>431</v>
      </c>
      <c r="F68" s="31">
        <v>1</v>
      </c>
      <c r="G68" s="31">
        <v>6</v>
      </c>
      <c r="H68" s="31">
        <v>6</v>
      </c>
      <c r="I68" s="30">
        <f t="shared" si="2"/>
        <v>6</v>
      </c>
      <c r="J68" s="30">
        <f t="shared" ref="J68:U68" si="60">+$I$68*J6</f>
        <v>0</v>
      </c>
      <c r="K68" s="30">
        <f t="shared" si="60"/>
        <v>30</v>
      </c>
      <c r="L68" s="30">
        <f t="shared" si="60"/>
        <v>126</v>
      </c>
      <c r="M68" s="30">
        <f t="shared" si="60"/>
        <v>132</v>
      </c>
      <c r="N68" s="30">
        <f t="shared" si="60"/>
        <v>138</v>
      </c>
      <c r="O68" s="30">
        <f t="shared" si="60"/>
        <v>120</v>
      </c>
      <c r="P68" s="30">
        <f t="shared" si="60"/>
        <v>138</v>
      </c>
      <c r="Q68" s="30">
        <f t="shared" si="60"/>
        <v>132</v>
      </c>
      <c r="R68" s="30">
        <f t="shared" si="60"/>
        <v>126</v>
      </c>
      <c r="S68" s="30">
        <f t="shared" si="60"/>
        <v>138</v>
      </c>
      <c r="T68" s="30">
        <f t="shared" si="60"/>
        <v>126</v>
      </c>
      <c r="U68" s="30">
        <f t="shared" si="60"/>
        <v>132</v>
      </c>
      <c r="V68" s="24">
        <f t="shared" si="32"/>
        <v>1338</v>
      </c>
      <c r="W68" s="180"/>
    </row>
    <row r="69" spans="1:23" s="16" customFormat="1" ht="36" x14ac:dyDescent="0.35">
      <c r="A69" s="101" t="s">
        <v>392</v>
      </c>
      <c r="B69" s="110" t="s">
        <v>396</v>
      </c>
      <c r="C69" s="110" t="s">
        <v>397</v>
      </c>
      <c r="D69" s="12" t="s">
        <v>183</v>
      </c>
      <c r="E69" s="31" t="s">
        <v>432</v>
      </c>
      <c r="F69" s="31">
        <v>3</v>
      </c>
      <c r="G69" s="31">
        <v>8</v>
      </c>
      <c r="H69" s="31">
        <v>8</v>
      </c>
      <c r="I69" s="30">
        <f t="shared" si="2"/>
        <v>24</v>
      </c>
      <c r="J69" s="30">
        <f t="shared" ref="J69:U69" si="61">+$I$69*J6</f>
        <v>0</v>
      </c>
      <c r="K69" s="30">
        <f t="shared" si="61"/>
        <v>120</v>
      </c>
      <c r="L69" s="30">
        <f t="shared" si="61"/>
        <v>504</v>
      </c>
      <c r="M69" s="30">
        <f t="shared" si="61"/>
        <v>528</v>
      </c>
      <c r="N69" s="30">
        <f t="shared" si="61"/>
        <v>552</v>
      </c>
      <c r="O69" s="30">
        <f t="shared" si="61"/>
        <v>480</v>
      </c>
      <c r="P69" s="30">
        <f t="shared" si="61"/>
        <v>552</v>
      </c>
      <c r="Q69" s="30">
        <f t="shared" si="61"/>
        <v>528</v>
      </c>
      <c r="R69" s="30">
        <f t="shared" si="61"/>
        <v>504</v>
      </c>
      <c r="S69" s="30">
        <f t="shared" si="61"/>
        <v>552</v>
      </c>
      <c r="T69" s="30">
        <f t="shared" si="61"/>
        <v>504</v>
      </c>
      <c r="U69" s="30">
        <f t="shared" si="61"/>
        <v>528</v>
      </c>
      <c r="V69" s="24">
        <f t="shared" si="32"/>
        <v>5352</v>
      </c>
      <c r="W69" s="180"/>
    </row>
    <row r="70" spans="1:23" s="16" customFormat="1" ht="36" x14ac:dyDescent="0.35">
      <c r="A70" s="101" t="s">
        <v>392</v>
      </c>
      <c r="B70" s="110" t="s">
        <v>396</v>
      </c>
      <c r="C70" s="110" t="s">
        <v>397</v>
      </c>
      <c r="D70" s="12" t="s">
        <v>183</v>
      </c>
      <c r="E70" s="31" t="s">
        <v>433</v>
      </c>
      <c r="F70" s="31">
        <v>2</v>
      </c>
      <c r="G70" s="31">
        <v>4</v>
      </c>
      <c r="H70" s="31">
        <v>4</v>
      </c>
      <c r="I70" s="30">
        <f t="shared" si="2"/>
        <v>8</v>
      </c>
      <c r="J70" s="30">
        <f t="shared" ref="J70:U70" si="62">+$I$70*J13</f>
        <v>0</v>
      </c>
      <c r="K70" s="30">
        <f t="shared" si="62"/>
        <v>8</v>
      </c>
      <c r="L70" s="30">
        <f t="shared" si="62"/>
        <v>40</v>
      </c>
      <c r="M70" s="30">
        <f t="shared" si="62"/>
        <v>32</v>
      </c>
      <c r="N70" s="30">
        <f t="shared" si="62"/>
        <v>32</v>
      </c>
      <c r="O70" s="30">
        <f t="shared" si="62"/>
        <v>40</v>
      </c>
      <c r="P70" s="30">
        <f t="shared" si="62"/>
        <v>32</v>
      </c>
      <c r="Q70" s="30">
        <f t="shared" si="62"/>
        <v>40</v>
      </c>
      <c r="R70" s="30">
        <f t="shared" si="62"/>
        <v>32</v>
      </c>
      <c r="S70" s="30">
        <f t="shared" si="62"/>
        <v>32</v>
      </c>
      <c r="T70" s="30">
        <f t="shared" si="62"/>
        <v>40</v>
      </c>
      <c r="U70" s="30">
        <f t="shared" si="62"/>
        <v>32</v>
      </c>
      <c r="V70" s="24">
        <f t="shared" si="32"/>
        <v>360</v>
      </c>
      <c r="W70" s="180"/>
    </row>
    <row r="71" spans="1:23" s="16" customFormat="1" ht="54" x14ac:dyDescent="0.35">
      <c r="A71" s="101" t="s">
        <v>392</v>
      </c>
      <c r="B71" s="110" t="s">
        <v>153</v>
      </c>
      <c r="C71" s="110" t="s">
        <v>191</v>
      </c>
      <c r="D71" s="108" t="s">
        <v>52</v>
      </c>
      <c r="E71" s="31" t="s">
        <v>269</v>
      </c>
      <c r="F71" s="31">
        <v>4</v>
      </c>
      <c r="G71" s="31">
        <v>8</v>
      </c>
      <c r="H71" s="31">
        <v>8</v>
      </c>
      <c r="I71" s="30">
        <f t="shared" si="2"/>
        <v>32</v>
      </c>
      <c r="J71" s="30">
        <f t="shared" ref="J71:U71" si="63">+$I$71*J6</f>
        <v>0</v>
      </c>
      <c r="K71" s="30">
        <f t="shared" si="63"/>
        <v>160</v>
      </c>
      <c r="L71" s="30">
        <f t="shared" si="63"/>
        <v>672</v>
      </c>
      <c r="M71" s="30">
        <f t="shared" si="63"/>
        <v>704</v>
      </c>
      <c r="N71" s="30">
        <f t="shared" si="63"/>
        <v>736</v>
      </c>
      <c r="O71" s="30">
        <f t="shared" si="63"/>
        <v>640</v>
      </c>
      <c r="P71" s="30">
        <f t="shared" si="63"/>
        <v>736</v>
      </c>
      <c r="Q71" s="30">
        <f t="shared" si="63"/>
        <v>704</v>
      </c>
      <c r="R71" s="30">
        <f t="shared" si="63"/>
        <v>672</v>
      </c>
      <c r="S71" s="30">
        <f t="shared" si="63"/>
        <v>736</v>
      </c>
      <c r="T71" s="30">
        <f t="shared" si="63"/>
        <v>672</v>
      </c>
      <c r="U71" s="30">
        <f t="shared" si="63"/>
        <v>704</v>
      </c>
      <c r="V71" s="24">
        <f t="shared" si="32"/>
        <v>7136</v>
      </c>
      <c r="W71" s="180"/>
    </row>
    <row r="72" spans="1:23" s="16" customFormat="1" ht="54" x14ac:dyDescent="0.35">
      <c r="A72" s="101" t="s">
        <v>392</v>
      </c>
      <c r="B72" s="110" t="s">
        <v>153</v>
      </c>
      <c r="C72" s="110" t="s">
        <v>191</v>
      </c>
      <c r="D72" s="108" t="s">
        <v>52</v>
      </c>
      <c r="E72" s="108" t="s">
        <v>276</v>
      </c>
      <c r="F72" s="31">
        <v>2</v>
      </c>
      <c r="G72" s="31">
        <v>8</v>
      </c>
      <c r="H72" s="31">
        <v>8</v>
      </c>
      <c r="I72" s="30">
        <f t="shared" si="2"/>
        <v>16</v>
      </c>
      <c r="J72" s="30">
        <f t="shared" ref="J72:U72" si="64">+$I$72*J6</f>
        <v>0</v>
      </c>
      <c r="K72" s="30">
        <f t="shared" si="64"/>
        <v>80</v>
      </c>
      <c r="L72" s="30">
        <f t="shared" si="64"/>
        <v>336</v>
      </c>
      <c r="M72" s="30">
        <f t="shared" si="64"/>
        <v>352</v>
      </c>
      <c r="N72" s="30">
        <f t="shared" si="64"/>
        <v>368</v>
      </c>
      <c r="O72" s="30">
        <f t="shared" si="64"/>
        <v>320</v>
      </c>
      <c r="P72" s="30">
        <f t="shared" si="64"/>
        <v>368</v>
      </c>
      <c r="Q72" s="30">
        <f t="shared" si="64"/>
        <v>352</v>
      </c>
      <c r="R72" s="30">
        <f t="shared" si="64"/>
        <v>336</v>
      </c>
      <c r="S72" s="30">
        <f t="shared" si="64"/>
        <v>368</v>
      </c>
      <c r="T72" s="30">
        <f t="shared" si="64"/>
        <v>336</v>
      </c>
      <c r="U72" s="30">
        <f t="shared" si="64"/>
        <v>352</v>
      </c>
      <c r="V72" s="24">
        <f t="shared" si="32"/>
        <v>3568</v>
      </c>
      <c r="W72" s="180"/>
    </row>
    <row r="73" spans="1:23" s="16" customFormat="1" ht="54" x14ac:dyDescent="0.35">
      <c r="A73" s="101" t="s">
        <v>392</v>
      </c>
      <c r="B73" s="110" t="s">
        <v>153</v>
      </c>
      <c r="C73" s="110" t="s">
        <v>191</v>
      </c>
      <c r="D73" s="108" t="s">
        <v>52</v>
      </c>
      <c r="E73" s="31" t="s">
        <v>434</v>
      </c>
      <c r="F73" s="31">
        <v>2</v>
      </c>
      <c r="G73" s="31">
        <v>4</v>
      </c>
      <c r="H73" s="31">
        <v>4</v>
      </c>
      <c r="I73" s="30">
        <f t="shared" si="2"/>
        <v>8</v>
      </c>
      <c r="J73" s="30">
        <f t="shared" ref="J73:U73" si="65">+$I$73*J13</f>
        <v>0</v>
      </c>
      <c r="K73" s="30">
        <f t="shared" si="65"/>
        <v>8</v>
      </c>
      <c r="L73" s="30">
        <f t="shared" si="65"/>
        <v>40</v>
      </c>
      <c r="M73" s="30">
        <f t="shared" si="65"/>
        <v>32</v>
      </c>
      <c r="N73" s="30">
        <f t="shared" si="65"/>
        <v>32</v>
      </c>
      <c r="O73" s="30">
        <f t="shared" si="65"/>
        <v>40</v>
      </c>
      <c r="P73" s="30">
        <f t="shared" si="65"/>
        <v>32</v>
      </c>
      <c r="Q73" s="30">
        <f t="shared" si="65"/>
        <v>40</v>
      </c>
      <c r="R73" s="30">
        <f t="shared" si="65"/>
        <v>32</v>
      </c>
      <c r="S73" s="30">
        <f t="shared" si="65"/>
        <v>32</v>
      </c>
      <c r="T73" s="30">
        <f t="shared" si="65"/>
        <v>40</v>
      </c>
      <c r="U73" s="30">
        <f t="shared" si="65"/>
        <v>32</v>
      </c>
      <c r="V73" s="24">
        <f t="shared" si="32"/>
        <v>360</v>
      </c>
      <c r="W73" s="180"/>
    </row>
    <row r="74" spans="1:23" s="16" customFormat="1" ht="54" x14ac:dyDescent="0.35">
      <c r="A74" s="101" t="s">
        <v>392</v>
      </c>
      <c r="B74" s="110" t="s">
        <v>388</v>
      </c>
      <c r="C74" s="110" t="s">
        <v>398</v>
      </c>
      <c r="D74" s="108" t="s">
        <v>52</v>
      </c>
      <c r="E74" s="31" t="s">
        <v>422</v>
      </c>
      <c r="F74" s="31">
        <v>4</v>
      </c>
      <c r="G74" s="31">
        <v>8</v>
      </c>
      <c r="H74" s="31">
        <v>8</v>
      </c>
      <c r="I74" s="30">
        <f t="shared" si="2"/>
        <v>32</v>
      </c>
      <c r="J74" s="30">
        <f t="shared" ref="J74:U74" si="66">+$I$74*J6</f>
        <v>0</v>
      </c>
      <c r="K74" s="30">
        <f t="shared" si="66"/>
        <v>160</v>
      </c>
      <c r="L74" s="30">
        <f t="shared" si="66"/>
        <v>672</v>
      </c>
      <c r="M74" s="30">
        <f t="shared" si="66"/>
        <v>704</v>
      </c>
      <c r="N74" s="30">
        <f t="shared" si="66"/>
        <v>736</v>
      </c>
      <c r="O74" s="30">
        <f t="shared" si="66"/>
        <v>640</v>
      </c>
      <c r="P74" s="30">
        <f t="shared" si="66"/>
        <v>736</v>
      </c>
      <c r="Q74" s="30">
        <f t="shared" si="66"/>
        <v>704</v>
      </c>
      <c r="R74" s="30">
        <f t="shared" si="66"/>
        <v>672</v>
      </c>
      <c r="S74" s="30">
        <f t="shared" si="66"/>
        <v>736</v>
      </c>
      <c r="T74" s="30">
        <f t="shared" si="66"/>
        <v>672</v>
      </c>
      <c r="U74" s="30">
        <f t="shared" si="66"/>
        <v>704</v>
      </c>
      <c r="V74" s="24">
        <f t="shared" si="32"/>
        <v>7136</v>
      </c>
      <c r="W74" s="180"/>
    </row>
    <row r="75" spans="1:23" s="16" customFormat="1" ht="54" x14ac:dyDescent="0.35">
      <c r="A75" s="101" t="s">
        <v>392</v>
      </c>
      <c r="B75" s="110" t="s">
        <v>388</v>
      </c>
      <c r="C75" s="110" t="s">
        <v>398</v>
      </c>
      <c r="D75" s="108" t="s">
        <v>52</v>
      </c>
      <c r="E75" s="108" t="s">
        <v>370</v>
      </c>
      <c r="F75" s="31">
        <v>2</v>
      </c>
      <c r="G75" s="31">
        <v>4</v>
      </c>
      <c r="H75" s="31">
        <v>4</v>
      </c>
      <c r="I75" s="30">
        <f t="shared" si="2"/>
        <v>8</v>
      </c>
      <c r="J75" s="30">
        <f t="shared" ref="J75:U75" si="67">+$I$75*J6</f>
        <v>0</v>
      </c>
      <c r="K75" s="30">
        <f t="shared" si="67"/>
        <v>40</v>
      </c>
      <c r="L75" s="30">
        <f t="shared" si="67"/>
        <v>168</v>
      </c>
      <c r="M75" s="30">
        <f t="shared" si="67"/>
        <v>176</v>
      </c>
      <c r="N75" s="30">
        <f t="shared" si="67"/>
        <v>184</v>
      </c>
      <c r="O75" s="30">
        <f t="shared" si="67"/>
        <v>160</v>
      </c>
      <c r="P75" s="30">
        <f t="shared" si="67"/>
        <v>184</v>
      </c>
      <c r="Q75" s="30">
        <f t="shared" si="67"/>
        <v>176</v>
      </c>
      <c r="R75" s="30">
        <f t="shared" si="67"/>
        <v>168</v>
      </c>
      <c r="S75" s="30">
        <f t="shared" si="67"/>
        <v>184</v>
      </c>
      <c r="T75" s="30">
        <f t="shared" si="67"/>
        <v>168</v>
      </c>
      <c r="U75" s="30">
        <f t="shared" si="67"/>
        <v>176</v>
      </c>
      <c r="V75" s="24">
        <f t="shared" si="32"/>
        <v>1784</v>
      </c>
      <c r="W75" s="180"/>
    </row>
    <row r="76" spans="1:23" s="16" customFormat="1" ht="36" x14ac:dyDescent="0.35">
      <c r="A76" s="101" t="s">
        <v>392</v>
      </c>
      <c r="B76" s="110" t="s">
        <v>399</v>
      </c>
      <c r="C76" s="110" t="s">
        <v>399</v>
      </c>
      <c r="D76" s="108" t="s">
        <v>54</v>
      </c>
      <c r="E76" s="108" t="s">
        <v>269</v>
      </c>
      <c r="F76" s="31">
        <v>5</v>
      </c>
      <c r="G76" s="31">
        <v>8</v>
      </c>
      <c r="H76" s="31">
        <v>8</v>
      </c>
      <c r="I76" s="30">
        <f t="shared" si="2"/>
        <v>40</v>
      </c>
      <c r="J76" s="30">
        <v>0</v>
      </c>
      <c r="K76" s="30">
        <v>0</v>
      </c>
      <c r="L76" s="30">
        <v>0</v>
      </c>
      <c r="M76" s="30">
        <v>0</v>
      </c>
      <c r="N76" s="30">
        <v>0</v>
      </c>
      <c r="O76" s="30">
        <f t="shared" ref="O76:U76" si="68">+$I$76*O6</f>
        <v>800</v>
      </c>
      <c r="P76" s="30">
        <f t="shared" si="68"/>
        <v>920</v>
      </c>
      <c r="Q76" s="30">
        <f t="shared" si="68"/>
        <v>880</v>
      </c>
      <c r="R76" s="30">
        <f t="shared" si="68"/>
        <v>840</v>
      </c>
      <c r="S76" s="30">
        <f t="shared" si="68"/>
        <v>920</v>
      </c>
      <c r="T76" s="30">
        <f t="shared" si="68"/>
        <v>840</v>
      </c>
      <c r="U76" s="30">
        <f t="shared" si="68"/>
        <v>880</v>
      </c>
      <c r="V76" s="24">
        <f t="shared" si="32"/>
        <v>6080</v>
      </c>
      <c r="W76" s="180"/>
    </row>
    <row r="77" spans="1:23" s="16" customFormat="1" ht="36" x14ac:dyDescent="0.35">
      <c r="A77" s="101" t="s">
        <v>392</v>
      </c>
      <c r="B77" s="110" t="s">
        <v>399</v>
      </c>
      <c r="C77" s="110" t="s">
        <v>399</v>
      </c>
      <c r="D77" s="108" t="s">
        <v>54</v>
      </c>
      <c r="E77" s="108" t="s">
        <v>407</v>
      </c>
      <c r="F77" s="31">
        <v>3</v>
      </c>
      <c r="G77" s="31">
        <v>8</v>
      </c>
      <c r="H77" s="31">
        <v>8</v>
      </c>
      <c r="I77" s="30">
        <f t="shared" si="2"/>
        <v>24</v>
      </c>
      <c r="J77" s="30">
        <v>0</v>
      </c>
      <c r="K77" s="30">
        <v>0</v>
      </c>
      <c r="L77" s="30">
        <v>0</v>
      </c>
      <c r="M77" s="30">
        <v>0</v>
      </c>
      <c r="N77" s="30">
        <v>0</v>
      </c>
      <c r="O77" s="30">
        <f t="shared" ref="O77:U77" si="69">+$I$77*O6</f>
        <v>480</v>
      </c>
      <c r="P77" s="30">
        <f t="shared" si="69"/>
        <v>552</v>
      </c>
      <c r="Q77" s="30">
        <f t="shared" si="69"/>
        <v>528</v>
      </c>
      <c r="R77" s="30">
        <f t="shared" si="69"/>
        <v>504</v>
      </c>
      <c r="S77" s="30">
        <f t="shared" si="69"/>
        <v>552</v>
      </c>
      <c r="T77" s="30">
        <f t="shared" si="69"/>
        <v>504</v>
      </c>
      <c r="U77" s="30">
        <f t="shared" si="69"/>
        <v>528</v>
      </c>
      <c r="V77" s="24">
        <f t="shared" si="32"/>
        <v>3648</v>
      </c>
      <c r="W77" s="180"/>
    </row>
    <row r="78" spans="1:23" s="16" customFormat="1" ht="36" x14ac:dyDescent="0.35">
      <c r="A78" s="101" t="s">
        <v>392</v>
      </c>
      <c r="B78" s="110" t="s">
        <v>399</v>
      </c>
      <c r="C78" s="110" t="s">
        <v>399</v>
      </c>
      <c r="D78" s="108" t="s">
        <v>54</v>
      </c>
      <c r="E78" s="108" t="s">
        <v>118</v>
      </c>
      <c r="F78" s="31">
        <v>2</v>
      </c>
      <c r="G78" s="31">
        <v>6</v>
      </c>
      <c r="H78" s="31">
        <v>6</v>
      </c>
      <c r="I78" s="30">
        <f t="shared" si="2"/>
        <v>12</v>
      </c>
      <c r="J78" s="30">
        <v>0</v>
      </c>
      <c r="K78" s="30">
        <v>0</v>
      </c>
      <c r="L78" s="30">
        <v>0</v>
      </c>
      <c r="M78" s="30">
        <v>0</v>
      </c>
      <c r="N78" s="30">
        <v>0</v>
      </c>
      <c r="O78" s="30">
        <f t="shared" ref="O78:U78" si="70">+$I$78*O6</f>
        <v>240</v>
      </c>
      <c r="P78" s="30">
        <f t="shared" si="70"/>
        <v>276</v>
      </c>
      <c r="Q78" s="30">
        <f t="shared" si="70"/>
        <v>264</v>
      </c>
      <c r="R78" s="30">
        <f t="shared" si="70"/>
        <v>252</v>
      </c>
      <c r="S78" s="30">
        <f t="shared" si="70"/>
        <v>276</v>
      </c>
      <c r="T78" s="30">
        <f t="shared" si="70"/>
        <v>252</v>
      </c>
      <c r="U78" s="30">
        <f t="shared" si="70"/>
        <v>264</v>
      </c>
      <c r="V78" s="24">
        <f t="shared" si="32"/>
        <v>1824</v>
      </c>
      <c r="W78" s="180"/>
    </row>
    <row r="79" spans="1:23" s="16" customFormat="1" ht="54" x14ac:dyDescent="0.35">
      <c r="A79" s="101" t="s">
        <v>392</v>
      </c>
      <c r="B79" s="110" t="s">
        <v>400</v>
      </c>
      <c r="C79" s="110" t="s">
        <v>401</v>
      </c>
      <c r="D79" s="108" t="s">
        <v>54</v>
      </c>
      <c r="E79" s="31" t="s">
        <v>269</v>
      </c>
      <c r="F79" s="31">
        <v>4</v>
      </c>
      <c r="G79" s="31">
        <v>8</v>
      </c>
      <c r="H79" s="31">
        <v>8</v>
      </c>
      <c r="I79" s="30">
        <f t="shared" si="2"/>
        <v>32</v>
      </c>
      <c r="J79" s="30">
        <f t="shared" ref="J79:U79" si="71">+$I$79*J6</f>
        <v>0</v>
      </c>
      <c r="K79" s="30">
        <f t="shared" si="71"/>
        <v>160</v>
      </c>
      <c r="L79" s="30">
        <f t="shared" si="71"/>
        <v>672</v>
      </c>
      <c r="M79" s="30">
        <f t="shared" si="71"/>
        <v>704</v>
      </c>
      <c r="N79" s="30">
        <f t="shared" si="71"/>
        <v>736</v>
      </c>
      <c r="O79" s="30">
        <f t="shared" si="71"/>
        <v>640</v>
      </c>
      <c r="P79" s="30">
        <f t="shared" si="71"/>
        <v>736</v>
      </c>
      <c r="Q79" s="30">
        <f t="shared" si="71"/>
        <v>704</v>
      </c>
      <c r="R79" s="30">
        <f t="shared" si="71"/>
        <v>672</v>
      </c>
      <c r="S79" s="30">
        <f t="shared" si="71"/>
        <v>736</v>
      </c>
      <c r="T79" s="30">
        <f t="shared" si="71"/>
        <v>672</v>
      </c>
      <c r="U79" s="30">
        <f t="shared" si="71"/>
        <v>704</v>
      </c>
      <c r="V79" s="24">
        <f t="shared" si="32"/>
        <v>7136</v>
      </c>
      <c r="W79" s="180"/>
    </row>
    <row r="80" spans="1:23" s="16" customFormat="1" ht="54" x14ac:dyDescent="0.35">
      <c r="A80" s="101" t="s">
        <v>392</v>
      </c>
      <c r="B80" s="110" t="s">
        <v>402</v>
      </c>
      <c r="C80" s="110" t="s">
        <v>403</v>
      </c>
      <c r="D80" s="108" t="s">
        <v>54</v>
      </c>
      <c r="E80" s="31" t="s">
        <v>435</v>
      </c>
      <c r="F80" s="31">
        <v>1</v>
      </c>
      <c r="G80" s="31">
        <v>4</v>
      </c>
      <c r="H80" s="31">
        <v>4</v>
      </c>
      <c r="I80" s="30">
        <f t="shared" si="2"/>
        <v>4</v>
      </c>
      <c r="J80" s="30">
        <f t="shared" ref="J80:U80" si="72">+$I$80*J11</f>
        <v>0</v>
      </c>
      <c r="K80" s="30">
        <f t="shared" si="72"/>
        <v>8</v>
      </c>
      <c r="L80" s="30">
        <f t="shared" si="72"/>
        <v>32</v>
      </c>
      <c r="M80" s="30">
        <f t="shared" si="72"/>
        <v>36</v>
      </c>
      <c r="N80" s="30">
        <f t="shared" si="72"/>
        <v>36</v>
      </c>
      <c r="O80" s="30">
        <f t="shared" si="72"/>
        <v>32</v>
      </c>
      <c r="P80" s="30">
        <f t="shared" si="72"/>
        <v>36</v>
      </c>
      <c r="Q80" s="30">
        <f t="shared" si="72"/>
        <v>36</v>
      </c>
      <c r="R80" s="30">
        <f t="shared" si="72"/>
        <v>32</v>
      </c>
      <c r="S80" s="30">
        <f t="shared" si="72"/>
        <v>40</v>
      </c>
      <c r="T80" s="30">
        <f t="shared" si="72"/>
        <v>32</v>
      </c>
      <c r="U80" s="30">
        <f t="shared" si="72"/>
        <v>36</v>
      </c>
      <c r="V80" s="24">
        <f t="shared" si="32"/>
        <v>356</v>
      </c>
      <c r="W80" s="180"/>
    </row>
    <row r="81" spans="1:23" s="16" customFormat="1" ht="36" x14ac:dyDescent="0.35">
      <c r="A81" s="101" t="s">
        <v>392</v>
      </c>
      <c r="B81" s="110" t="s">
        <v>404</v>
      </c>
      <c r="C81" s="110" t="s">
        <v>405</v>
      </c>
      <c r="D81" s="108" t="s">
        <v>54</v>
      </c>
      <c r="E81" s="31" t="s">
        <v>504</v>
      </c>
      <c r="F81" s="31">
        <v>1</v>
      </c>
      <c r="G81" s="31">
        <v>2</v>
      </c>
      <c r="H81" s="31">
        <v>2</v>
      </c>
      <c r="I81" s="30">
        <f t="shared" ref="I81:I144" si="73">+G81*F81</f>
        <v>2</v>
      </c>
      <c r="J81" s="30">
        <f t="shared" ref="J81:U81" si="74">+$I$81*J6</f>
        <v>0</v>
      </c>
      <c r="K81" s="30">
        <f t="shared" si="74"/>
        <v>10</v>
      </c>
      <c r="L81" s="30">
        <f t="shared" si="74"/>
        <v>42</v>
      </c>
      <c r="M81" s="30">
        <f t="shared" si="74"/>
        <v>44</v>
      </c>
      <c r="N81" s="30">
        <f t="shared" si="74"/>
        <v>46</v>
      </c>
      <c r="O81" s="30">
        <f t="shared" si="74"/>
        <v>40</v>
      </c>
      <c r="P81" s="30">
        <f t="shared" si="74"/>
        <v>46</v>
      </c>
      <c r="Q81" s="30">
        <f t="shared" si="74"/>
        <v>44</v>
      </c>
      <c r="R81" s="30">
        <f t="shared" si="74"/>
        <v>42</v>
      </c>
      <c r="S81" s="30">
        <f t="shared" si="74"/>
        <v>46</v>
      </c>
      <c r="T81" s="30">
        <f t="shared" si="74"/>
        <v>42</v>
      </c>
      <c r="U81" s="30">
        <f t="shared" si="74"/>
        <v>44</v>
      </c>
      <c r="V81" s="24">
        <f t="shared" si="32"/>
        <v>446</v>
      </c>
      <c r="W81" s="180"/>
    </row>
    <row r="82" spans="1:23" s="16" customFormat="1" ht="54" x14ac:dyDescent="0.35">
      <c r="A82" s="101" t="s">
        <v>392</v>
      </c>
      <c r="B82" s="110" t="s">
        <v>219</v>
      </c>
      <c r="C82" s="110" t="s">
        <v>220</v>
      </c>
      <c r="D82" s="108" t="s">
        <v>54</v>
      </c>
      <c r="E82" s="31" t="s">
        <v>436</v>
      </c>
      <c r="F82" s="31">
        <v>1</v>
      </c>
      <c r="G82" s="31">
        <v>4</v>
      </c>
      <c r="H82" s="31">
        <v>4</v>
      </c>
      <c r="I82" s="30">
        <f t="shared" si="73"/>
        <v>4</v>
      </c>
      <c r="J82" s="30">
        <f t="shared" ref="J82:U82" si="75">+$I$82*J9</f>
        <v>0</v>
      </c>
      <c r="K82" s="30">
        <f t="shared" si="75"/>
        <v>28</v>
      </c>
      <c r="L82" s="30">
        <f t="shared" si="75"/>
        <v>124</v>
      </c>
      <c r="M82" s="30">
        <f t="shared" si="75"/>
        <v>120</v>
      </c>
      <c r="N82" s="30">
        <f t="shared" si="75"/>
        <v>124</v>
      </c>
      <c r="O82" s="30">
        <f t="shared" si="75"/>
        <v>120</v>
      </c>
      <c r="P82" s="30">
        <f t="shared" si="75"/>
        <v>124</v>
      </c>
      <c r="Q82" s="30">
        <f t="shared" si="75"/>
        <v>124</v>
      </c>
      <c r="R82" s="30">
        <f t="shared" si="75"/>
        <v>120</v>
      </c>
      <c r="S82" s="30">
        <f t="shared" si="75"/>
        <v>124</v>
      </c>
      <c r="T82" s="30">
        <f t="shared" si="75"/>
        <v>120</v>
      </c>
      <c r="U82" s="30">
        <f t="shared" si="75"/>
        <v>124</v>
      </c>
      <c r="V82" s="24">
        <f t="shared" si="32"/>
        <v>1252</v>
      </c>
      <c r="W82" s="180"/>
    </row>
    <row r="83" spans="1:23" s="16" customFormat="1" ht="54" x14ac:dyDescent="0.35">
      <c r="A83" s="143" t="s">
        <v>392</v>
      </c>
      <c r="B83" s="142" t="s">
        <v>221</v>
      </c>
      <c r="C83" s="110" t="s">
        <v>222</v>
      </c>
      <c r="D83" s="108" t="s">
        <v>50</v>
      </c>
      <c r="E83" s="31" t="s">
        <v>497</v>
      </c>
      <c r="F83" s="31">
        <v>0</v>
      </c>
      <c r="G83" s="31">
        <v>0</v>
      </c>
      <c r="H83" s="31">
        <v>0</v>
      </c>
      <c r="I83" s="30">
        <f t="shared" si="73"/>
        <v>0</v>
      </c>
      <c r="J83" s="30">
        <f t="shared" ref="J83:U83" si="76">+$I$83*J6</f>
        <v>0</v>
      </c>
      <c r="K83" s="30">
        <f t="shared" si="76"/>
        <v>0</v>
      </c>
      <c r="L83" s="30">
        <f t="shared" si="76"/>
        <v>0</v>
      </c>
      <c r="M83" s="30">
        <f t="shared" si="76"/>
        <v>0</v>
      </c>
      <c r="N83" s="30">
        <f t="shared" si="76"/>
        <v>0</v>
      </c>
      <c r="O83" s="30">
        <f t="shared" si="76"/>
        <v>0</v>
      </c>
      <c r="P83" s="30">
        <f t="shared" si="76"/>
        <v>0</v>
      </c>
      <c r="Q83" s="30">
        <f t="shared" si="76"/>
        <v>0</v>
      </c>
      <c r="R83" s="30">
        <f t="shared" si="76"/>
        <v>0</v>
      </c>
      <c r="S83" s="30">
        <f t="shared" si="76"/>
        <v>0</v>
      </c>
      <c r="T83" s="30">
        <f t="shared" si="76"/>
        <v>0</v>
      </c>
      <c r="U83" s="30">
        <f t="shared" si="76"/>
        <v>0</v>
      </c>
      <c r="V83" s="24">
        <f t="shared" si="32"/>
        <v>0</v>
      </c>
      <c r="W83" s="180"/>
    </row>
    <row r="84" spans="1:23" s="16" customFormat="1" ht="54.75" thickBot="1" x14ac:dyDescent="0.4">
      <c r="A84" s="151" t="s">
        <v>392</v>
      </c>
      <c r="B84" s="152" t="s">
        <v>223</v>
      </c>
      <c r="C84" s="152" t="s">
        <v>222</v>
      </c>
      <c r="D84" s="153" t="s">
        <v>50</v>
      </c>
      <c r="E84" s="154" t="s">
        <v>498</v>
      </c>
      <c r="F84" s="154">
        <v>2</v>
      </c>
      <c r="G84" s="154">
        <v>8</v>
      </c>
      <c r="H84" s="154">
        <v>8</v>
      </c>
      <c r="I84" s="155">
        <f t="shared" si="73"/>
        <v>16</v>
      </c>
      <c r="J84" s="46">
        <f t="shared" ref="J84:U84" si="77">+$I$84*J6</f>
        <v>0</v>
      </c>
      <c r="K84" s="46">
        <f t="shared" si="77"/>
        <v>80</v>
      </c>
      <c r="L84" s="46">
        <f t="shared" si="77"/>
        <v>336</v>
      </c>
      <c r="M84" s="46">
        <f t="shared" si="77"/>
        <v>352</v>
      </c>
      <c r="N84" s="46">
        <f t="shared" si="77"/>
        <v>368</v>
      </c>
      <c r="O84" s="46">
        <f t="shared" si="77"/>
        <v>320</v>
      </c>
      <c r="P84" s="46">
        <f t="shared" si="77"/>
        <v>368</v>
      </c>
      <c r="Q84" s="46">
        <f t="shared" si="77"/>
        <v>352</v>
      </c>
      <c r="R84" s="46">
        <f t="shared" si="77"/>
        <v>336</v>
      </c>
      <c r="S84" s="46">
        <f t="shared" si="77"/>
        <v>368</v>
      </c>
      <c r="T84" s="46">
        <f t="shared" si="77"/>
        <v>336</v>
      </c>
      <c r="U84" s="46">
        <f t="shared" si="77"/>
        <v>352</v>
      </c>
      <c r="V84" s="49">
        <f t="shared" si="32"/>
        <v>3568</v>
      </c>
      <c r="W84" s="181"/>
    </row>
    <row r="85" spans="1:23" ht="36" x14ac:dyDescent="0.35">
      <c r="A85" s="57" t="s">
        <v>77</v>
      </c>
      <c r="B85" s="72" t="s">
        <v>48</v>
      </c>
      <c r="C85" s="72" t="s">
        <v>49</v>
      </c>
      <c r="D85" s="40" t="s">
        <v>50</v>
      </c>
      <c r="E85" s="41" t="s">
        <v>437</v>
      </c>
      <c r="F85" s="40">
        <v>1</v>
      </c>
      <c r="G85" s="40">
        <v>5</v>
      </c>
      <c r="H85" s="40">
        <v>5</v>
      </c>
      <c r="I85" s="42">
        <f t="shared" si="73"/>
        <v>5</v>
      </c>
      <c r="J85" s="111">
        <f t="shared" ref="J85:U85" si="78">+$I$85*J6</f>
        <v>0</v>
      </c>
      <c r="K85" s="111">
        <f t="shared" si="78"/>
        <v>25</v>
      </c>
      <c r="L85" s="111">
        <f t="shared" si="78"/>
        <v>105</v>
      </c>
      <c r="M85" s="111">
        <f t="shared" si="78"/>
        <v>110</v>
      </c>
      <c r="N85" s="111">
        <f t="shared" si="78"/>
        <v>115</v>
      </c>
      <c r="O85" s="111">
        <f t="shared" si="78"/>
        <v>100</v>
      </c>
      <c r="P85" s="111">
        <f t="shared" si="78"/>
        <v>115</v>
      </c>
      <c r="Q85" s="111">
        <f t="shared" si="78"/>
        <v>110</v>
      </c>
      <c r="R85" s="111">
        <f t="shared" si="78"/>
        <v>105</v>
      </c>
      <c r="S85" s="111">
        <f t="shared" si="78"/>
        <v>115</v>
      </c>
      <c r="T85" s="111">
        <f t="shared" si="78"/>
        <v>105</v>
      </c>
      <c r="U85" s="111">
        <f t="shared" si="78"/>
        <v>110</v>
      </c>
      <c r="V85" s="50">
        <f t="shared" ref="V85:V87" si="79">SUM(J85:U85)</f>
        <v>1115</v>
      </c>
      <c r="W85" s="179">
        <f>SUM(V85:V87)</f>
        <v>2007</v>
      </c>
    </row>
    <row r="86" spans="1:23" ht="36" x14ac:dyDescent="0.35">
      <c r="A86" s="60" t="s">
        <v>77</v>
      </c>
      <c r="B86" s="34" t="s">
        <v>48</v>
      </c>
      <c r="C86" s="34" t="s">
        <v>51</v>
      </c>
      <c r="D86" s="31" t="s">
        <v>52</v>
      </c>
      <c r="E86" s="12" t="s">
        <v>438</v>
      </c>
      <c r="F86" s="31">
        <v>1</v>
      </c>
      <c r="G86" s="31">
        <v>2</v>
      </c>
      <c r="H86" s="31">
        <v>2</v>
      </c>
      <c r="I86" s="30">
        <f t="shared" si="73"/>
        <v>2</v>
      </c>
      <c r="J86" s="112">
        <f t="shared" ref="J86:U86" si="80">+$I$86*J6</f>
        <v>0</v>
      </c>
      <c r="K86" s="112">
        <f t="shared" si="80"/>
        <v>10</v>
      </c>
      <c r="L86" s="112">
        <f t="shared" si="80"/>
        <v>42</v>
      </c>
      <c r="M86" s="112">
        <f t="shared" si="80"/>
        <v>44</v>
      </c>
      <c r="N86" s="112">
        <f t="shared" si="80"/>
        <v>46</v>
      </c>
      <c r="O86" s="112">
        <f t="shared" si="80"/>
        <v>40</v>
      </c>
      <c r="P86" s="112">
        <f t="shared" si="80"/>
        <v>46</v>
      </c>
      <c r="Q86" s="112">
        <f t="shared" si="80"/>
        <v>44</v>
      </c>
      <c r="R86" s="112">
        <f t="shared" si="80"/>
        <v>42</v>
      </c>
      <c r="S86" s="112">
        <f t="shared" si="80"/>
        <v>46</v>
      </c>
      <c r="T86" s="112">
        <f t="shared" si="80"/>
        <v>42</v>
      </c>
      <c r="U86" s="112">
        <f t="shared" si="80"/>
        <v>44</v>
      </c>
      <c r="V86" s="20">
        <f t="shared" si="79"/>
        <v>446</v>
      </c>
      <c r="W86" s="180"/>
    </row>
    <row r="87" spans="1:23" ht="36.75" thickBot="1" x14ac:dyDescent="0.4">
      <c r="A87" s="61" t="s">
        <v>77</v>
      </c>
      <c r="B87" s="73" t="s">
        <v>48</v>
      </c>
      <c r="C87" s="73" t="s">
        <v>53</v>
      </c>
      <c r="D87" s="44" t="s">
        <v>54</v>
      </c>
      <c r="E87" s="45" t="s">
        <v>438</v>
      </c>
      <c r="F87" s="44">
        <v>1</v>
      </c>
      <c r="G87" s="44">
        <v>2</v>
      </c>
      <c r="H87" s="44">
        <v>2</v>
      </c>
      <c r="I87" s="46">
        <f t="shared" si="73"/>
        <v>2</v>
      </c>
      <c r="J87" s="113">
        <f t="shared" ref="J87:U87" si="81">+$I$87*J6</f>
        <v>0</v>
      </c>
      <c r="K87" s="113">
        <f t="shared" si="81"/>
        <v>10</v>
      </c>
      <c r="L87" s="113">
        <f t="shared" si="81"/>
        <v>42</v>
      </c>
      <c r="M87" s="113">
        <f t="shared" si="81"/>
        <v>44</v>
      </c>
      <c r="N87" s="113">
        <f t="shared" si="81"/>
        <v>46</v>
      </c>
      <c r="O87" s="113">
        <f t="shared" si="81"/>
        <v>40</v>
      </c>
      <c r="P87" s="113">
        <f t="shared" si="81"/>
        <v>46</v>
      </c>
      <c r="Q87" s="113">
        <f t="shared" si="81"/>
        <v>44</v>
      </c>
      <c r="R87" s="113">
        <f t="shared" si="81"/>
        <v>42</v>
      </c>
      <c r="S87" s="113">
        <f t="shared" si="81"/>
        <v>46</v>
      </c>
      <c r="T87" s="113">
        <f t="shared" si="81"/>
        <v>42</v>
      </c>
      <c r="U87" s="113">
        <f t="shared" si="81"/>
        <v>44</v>
      </c>
      <c r="V87" s="51">
        <f t="shared" si="79"/>
        <v>446</v>
      </c>
      <c r="W87" s="181"/>
    </row>
    <row r="88" spans="1:23" ht="90" x14ac:dyDescent="0.35">
      <c r="A88" s="144" t="s">
        <v>147</v>
      </c>
      <c r="B88" s="145" t="s">
        <v>78</v>
      </c>
      <c r="C88" s="145" t="s">
        <v>79</v>
      </c>
      <c r="D88" s="147" t="s">
        <v>50</v>
      </c>
      <c r="E88" s="147" t="s">
        <v>269</v>
      </c>
      <c r="F88" s="147">
        <v>1</v>
      </c>
      <c r="G88" s="147">
        <v>8</v>
      </c>
      <c r="H88" s="147">
        <f>+G88</f>
        <v>8</v>
      </c>
      <c r="I88" s="146">
        <f t="shared" si="73"/>
        <v>8</v>
      </c>
      <c r="J88" s="111">
        <f>+I88*$J$6</f>
        <v>0</v>
      </c>
      <c r="K88" s="111">
        <f>+I88*$K$6</f>
        <v>40</v>
      </c>
      <c r="L88" s="111">
        <f>+I88*$L$6</f>
        <v>168</v>
      </c>
      <c r="M88" s="111">
        <f>+I88*$M$6</f>
        <v>176</v>
      </c>
      <c r="N88" s="111">
        <f>+I88*$N$6</f>
        <v>184</v>
      </c>
      <c r="O88" s="111">
        <f>+I88*$O$6</f>
        <v>160</v>
      </c>
      <c r="P88" s="111">
        <f>+I88*$P$6</f>
        <v>184</v>
      </c>
      <c r="Q88" s="111">
        <f>+I88*$Q$6</f>
        <v>176</v>
      </c>
      <c r="R88" s="111">
        <f>+I88*$R$6</f>
        <v>168</v>
      </c>
      <c r="S88" s="111">
        <f>+I88*$S$6</f>
        <v>184</v>
      </c>
      <c r="T88" s="111">
        <f>+I88*$T$6</f>
        <v>168</v>
      </c>
      <c r="U88" s="111">
        <f>+I88*$U$6</f>
        <v>176</v>
      </c>
      <c r="V88" s="50">
        <f>SUM(J88:U88)</f>
        <v>1784</v>
      </c>
      <c r="W88" s="179">
        <f>SUM(V88:V134)</f>
        <v>48607</v>
      </c>
    </row>
    <row r="89" spans="1:23" ht="90" x14ac:dyDescent="0.35">
      <c r="A89" s="101" t="s">
        <v>147</v>
      </c>
      <c r="B89" s="74" t="s">
        <v>80</v>
      </c>
      <c r="C89" s="74" t="s">
        <v>79</v>
      </c>
      <c r="D89" s="12" t="s">
        <v>50</v>
      </c>
      <c r="E89" s="12" t="s">
        <v>430</v>
      </c>
      <c r="F89" s="12">
        <v>1</v>
      </c>
      <c r="G89" s="12">
        <v>5</v>
      </c>
      <c r="H89" s="12">
        <f t="shared" ref="H89:H134" si="82">+G89</f>
        <v>5</v>
      </c>
      <c r="I89" s="30">
        <f t="shared" si="73"/>
        <v>5</v>
      </c>
      <c r="J89" s="112">
        <f t="shared" ref="J89:J133" si="83">+I89*$J$6</f>
        <v>0</v>
      </c>
      <c r="K89" s="112">
        <f t="shared" ref="K89:K133" si="84">+I89*$K$6</f>
        <v>25</v>
      </c>
      <c r="L89" s="112">
        <f t="shared" ref="L89:L133" si="85">+I89*$L$6</f>
        <v>105</v>
      </c>
      <c r="M89" s="112">
        <f t="shared" ref="M89:M133" si="86">+I89*$M$6</f>
        <v>110</v>
      </c>
      <c r="N89" s="112">
        <f t="shared" ref="N89:N133" si="87">+I89*$N$6</f>
        <v>115</v>
      </c>
      <c r="O89" s="112">
        <f t="shared" ref="O89:O133" si="88">+I89*$O$6</f>
        <v>100</v>
      </c>
      <c r="P89" s="112">
        <f t="shared" ref="P89:P133" si="89">+I89*$P$6</f>
        <v>115</v>
      </c>
      <c r="Q89" s="112">
        <f t="shared" ref="Q89:Q133" si="90">+I89*$Q$6</f>
        <v>110</v>
      </c>
      <c r="R89" s="112">
        <f t="shared" ref="R89:R133" si="91">+I89*$R$6</f>
        <v>105</v>
      </c>
      <c r="S89" s="112">
        <f t="shared" ref="S89:S133" si="92">+I89*$S$6</f>
        <v>115</v>
      </c>
      <c r="T89" s="112">
        <f t="shared" ref="T89:T133" si="93">+I89*$T$6</f>
        <v>105</v>
      </c>
      <c r="U89" s="112">
        <f t="shared" ref="U89:U133" si="94">+I89*$U$6</f>
        <v>110</v>
      </c>
      <c r="V89" s="20">
        <f t="shared" ref="V89:V134" si="95">SUM(J89:U89)</f>
        <v>1115</v>
      </c>
      <c r="W89" s="180"/>
    </row>
    <row r="90" spans="1:23" ht="54" x14ac:dyDescent="0.35">
      <c r="A90" s="101" t="s">
        <v>147</v>
      </c>
      <c r="B90" s="74" t="s">
        <v>82</v>
      </c>
      <c r="C90" s="74" t="s">
        <v>83</v>
      </c>
      <c r="D90" s="12" t="s">
        <v>50</v>
      </c>
      <c r="E90" s="12" t="s">
        <v>429</v>
      </c>
      <c r="F90" s="12">
        <v>1</v>
      </c>
      <c r="G90" s="12">
        <v>4</v>
      </c>
      <c r="H90" s="12">
        <f t="shared" si="82"/>
        <v>4</v>
      </c>
      <c r="I90" s="30">
        <f t="shared" si="73"/>
        <v>4</v>
      </c>
      <c r="J90" s="112">
        <f t="shared" si="83"/>
        <v>0</v>
      </c>
      <c r="K90" s="112">
        <f t="shared" si="84"/>
        <v>20</v>
      </c>
      <c r="L90" s="112">
        <f t="shared" si="85"/>
        <v>84</v>
      </c>
      <c r="M90" s="112">
        <f t="shared" si="86"/>
        <v>88</v>
      </c>
      <c r="N90" s="112">
        <f t="shared" si="87"/>
        <v>92</v>
      </c>
      <c r="O90" s="112">
        <f t="shared" si="88"/>
        <v>80</v>
      </c>
      <c r="P90" s="112">
        <f t="shared" si="89"/>
        <v>92</v>
      </c>
      <c r="Q90" s="112">
        <f t="shared" si="90"/>
        <v>88</v>
      </c>
      <c r="R90" s="112">
        <f t="shared" si="91"/>
        <v>84</v>
      </c>
      <c r="S90" s="112">
        <f t="shared" si="92"/>
        <v>92</v>
      </c>
      <c r="T90" s="112">
        <f t="shared" si="93"/>
        <v>84</v>
      </c>
      <c r="U90" s="112">
        <f t="shared" si="94"/>
        <v>88</v>
      </c>
      <c r="V90" s="20">
        <f t="shared" si="95"/>
        <v>892</v>
      </c>
      <c r="W90" s="180"/>
    </row>
    <row r="91" spans="1:23" ht="90" x14ac:dyDescent="0.35">
      <c r="A91" s="101" t="s">
        <v>147</v>
      </c>
      <c r="B91" s="74" t="s">
        <v>84</v>
      </c>
      <c r="C91" s="74" t="s">
        <v>79</v>
      </c>
      <c r="D91" s="12" t="s">
        <v>50</v>
      </c>
      <c r="E91" s="12" t="s">
        <v>269</v>
      </c>
      <c r="F91" s="12">
        <v>1</v>
      </c>
      <c r="G91" s="12">
        <v>8</v>
      </c>
      <c r="H91" s="12">
        <f t="shared" si="82"/>
        <v>8</v>
      </c>
      <c r="I91" s="30">
        <f t="shared" si="73"/>
        <v>8</v>
      </c>
      <c r="J91" s="112">
        <f t="shared" si="83"/>
        <v>0</v>
      </c>
      <c r="K91" s="112">
        <f t="shared" si="84"/>
        <v>40</v>
      </c>
      <c r="L91" s="112">
        <f t="shared" si="85"/>
        <v>168</v>
      </c>
      <c r="M91" s="112">
        <f t="shared" si="86"/>
        <v>176</v>
      </c>
      <c r="N91" s="112">
        <f t="shared" si="87"/>
        <v>184</v>
      </c>
      <c r="O91" s="112">
        <f t="shared" si="88"/>
        <v>160</v>
      </c>
      <c r="P91" s="112">
        <f t="shared" si="89"/>
        <v>184</v>
      </c>
      <c r="Q91" s="112">
        <f t="shared" si="90"/>
        <v>176</v>
      </c>
      <c r="R91" s="112">
        <f t="shared" si="91"/>
        <v>168</v>
      </c>
      <c r="S91" s="112">
        <f t="shared" si="92"/>
        <v>184</v>
      </c>
      <c r="T91" s="112">
        <f t="shared" si="93"/>
        <v>168</v>
      </c>
      <c r="U91" s="112">
        <f t="shared" si="94"/>
        <v>176</v>
      </c>
      <c r="V91" s="20">
        <f t="shared" si="95"/>
        <v>1784</v>
      </c>
      <c r="W91" s="180"/>
    </row>
    <row r="92" spans="1:23" ht="72" x14ac:dyDescent="0.35">
      <c r="A92" s="101" t="s">
        <v>147</v>
      </c>
      <c r="B92" s="74" t="s">
        <v>85</v>
      </c>
      <c r="C92" s="74" t="s">
        <v>86</v>
      </c>
      <c r="D92" s="12" t="s">
        <v>50</v>
      </c>
      <c r="E92" s="12" t="s">
        <v>481</v>
      </c>
      <c r="F92" s="12">
        <v>1</v>
      </c>
      <c r="G92" s="12">
        <v>2</v>
      </c>
      <c r="H92" s="12">
        <f t="shared" si="82"/>
        <v>2</v>
      </c>
      <c r="I92" s="30">
        <f t="shared" si="73"/>
        <v>2</v>
      </c>
      <c r="J92" s="112">
        <f>+I92*$J$8</f>
        <v>0</v>
      </c>
      <c r="K92" s="112">
        <f>+I92*$K$8</f>
        <v>6</v>
      </c>
      <c r="L92" s="112">
        <f>+I92*$L$8</f>
        <v>26</v>
      </c>
      <c r="M92" s="112">
        <f>+I92*M8</f>
        <v>26</v>
      </c>
      <c r="N92" s="112">
        <f>+I92*N8</f>
        <v>28</v>
      </c>
      <c r="O92" s="112">
        <f>+I92*O8</f>
        <v>24</v>
      </c>
      <c r="P92" s="112">
        <f>+I92*$P$8</f>
        <v>28</v>
      </c>
      <c r="Q92" s="112">
        <f>+I92*$Q$8</f>
        <v>26</v>
      </c>
      <c r="R92" s="112">
        <f>+I92*$R$8</f>
        <v>26</v>
      </c>
      <c r="S92" s="112">
        <f>+I92*$S$8</f>
        <v>26</v>
      </c>
      <c r="T92" s="112">
        <f>+I92*$T$8</f>
        <v>26</v>
      </c>
      <c r="U92" s="112">
        <f>+I92*$U$8</f>
        <v>26</v>
      </c>
      <c r="V92" s="20">
        <f t="shared" si="95"/>
        <v>268</v>
      </c>
      <c r="W92" s="180"/>
    </row>
    <row r="93" spans="1:23" ht="72" x14ac:dyDescent="0.35">
      <c r="A93" s="101" t="s">
        <v>147</v>
      </c>
      <c r="B93" s="74" t="s">
        <v>87</v>
      </c>
      <c r="C93" s="74" t="s">
        <v>88</v>
      </c>
      <c r="D93" s="12" t="s">
        <v>50</v>
      </c>
      <c r="E93" s="12" t="s">
        <v>482</v>
      </c>
      <c r="F93" s="12">
        <v>1</v>
      </c>
      <c r="G93" s="12">
        <v>3</v>
      </c>
      <c r="H93" s="12">
        <f t="shared" si="82"/>
        <v>3</v>
      </c>
      <c r="I93" s="30">
        <f t="shared" si="73"/>
        <v>3</v>
      </c>
      <c r="J93" s="112">
        <f>+I93*$J$8</f>
        <v>0</v>
      </c>
      <c r="K93" s="112">
        <f>+I93*$K$8</f>
        <v>9</v>
      </c>
      <c r="L93" s="112">
        <f>+I93*$L$8</f>
        <v>39</v>
      </c>
      <c r="M93" s="112">
        <f>+I93*M9</f>
        <v>90</v>
      </c>
      <c r="N93" s="112">
        <f>+I93*N9</f>
        <v>93</v>
      </c>
      <c r="O93" s="112">
        <f>+I93*O9</f>
        <v>90</v>
      </c>
      <c r="P93" s="112">
        <f>+I93*$P$8</f>
        <v>42</v>
      </c>
      <c r="Q93" s="112">
        <f>+I93*$Q$8</f>
        <v>39</v>
      </c>
      <c r="R93" s="112">
        <f>+I93*$R$8</f>
        <v>39</v>
      </c>
      <c r="S93" s="112">
        <f>+I93*$S$8</f>
        <v>39</v>
      </c>
      <c r="T93" s="112">
        <f>+I93*$T$8</f>
        <v>39</v>
      </c>
      <c r="U93" s="112">
        <f>+I93*$U$8</f>
        <v>39</v>
      </c>
      <c r="V93" s="20">
        <f t="shared" si="95"/>
        <v>558</v>
      </c>
      <c r="W93" s="180"/>
    </row>
    <row r="94" spans="1:23" ht="36" customHeight="1" x14ac:dyDescent="0.35">
      <c r="A94" s="95" t="s">
        <v>147</v>
      </c>
      <c r="B94" s="74" t="s">
        <v>89</v>
      </c>
      <c r="C94" s="74" t="s">
        <v>88</v>
      </c>
      <c r="D94" s="74" t="s">
        <v>50</v>
      </c>
      <c r="E94" s="12" t="s">
        <v>439</v>
      </c>
      <c r="F94" s="12">
        <v>1</v>
      </c>
      <c r="G94" s="12">
        <v>9</v>
      </c>
      <c r="H94" s="12">
        <f t="shared" si="82"/>
        <v>9</v>
      </c>
      <c r="I94" s="30">
        <f t="shared" si="73"/>
        <v>9</v>
      </c>
      <c r="J94" s="112">
        <f t="shared" si="83"/>
        <v>0</v>
      </c>
      <c r="K94" s="112">
        <f t="shared" si="84"/>
        <v>45</v>
      </c>
      <c r="L94" s="112">
        <f t="shared" si="85"/>
        <v>189</v>
      </c>
      <c r="M94" s="112">
        <f t="shared" si="86"/>
        <v>198</v>
      </c>
      <c r="N94" s="112">
        <f t="shared" si="87"/>
        <v>207</v>
      </c>
      <c r="O94" s="112">
        <f t="shared" si="88"/>
        <v>180</v>
      </c>
      <c r="P94" s="112">
        <f t="shared" si="89"/>
        <v>207</v>
      </c>
      <c r="Q94" s="112">
        <f t="shared" si="90"/>
        <v>198</v>
      </c>
      <c r="R94" s="112">
        <f t="shared" si="91"/>
        <v>189</v>
      </c>
      <c r="S94" s="112">
        <f t="shared" si="92"/>
        <v>207</v>
      </c>
      <c r="T94" s="112">
        <f t="shared" si="93"/>
        <v>189</v>
      </c>
      <c r="U94" s="112">
        <f t="shared" si="94"/>
        <v>198</v>
      </c>
      <c r="V94" s="20">
        <f t="shared" si="95"/>
        <v>2007</v>
      </c>
      <c r="W94" s="180"/>
    </row>
    <row r="95" spans="1:23" ht="54" x14ac:dyDescent="0.35">
      <c r="A95" s="95" t="s">
        <v>147</v>
      </c>
      <c r="B95" s="74" t="s">
        <v>89</v>
      </c>
      <c r="C95" s="74" t="s">
        <v>88</v>
      </c>
      <c r="D95" s="74" t="s">
        <v>50</v>
      </c>
      <c r="E95" s="12" t="s">
        <v>440</v>
      </c>
      <c r="F95" s="12">
        <v>1</v>
      </c>
      <c r="G95" s="12">
        <v>6</v>
      </c>
      <c r="H95" s="12">
        <f t="shared" si="82"/>
        <v>6</v>
      </c>
      <c r="I95" s="30">
        <f t="shared" si="73"/>
        <v>6</v>
      </c>
      <c r="J95" s="112">
        <f t="shared" si="83"/>
        <v>0</v>
      </c>
      <c r="K95" s="112">
        <f t="shared" si="84"/>
        <v>30</v>
      </c>
      <c r="L95" s="112">
        <f t="shared" si="85"/>
        <v>126</v>
      </c>
      <c r="M95" s="112">
        <f t="shared" si="86"/>
        <v>132</v>
      </c>
      <c r="N95" s="112">
        <f t="shared" si="87"/>
        <v>138</v>
      </c>
      <c r="O95" s="112">
        <f t="shared" si="88"/>
        <v>120</v>
      </c>
      <c r="P95" s="112">
        <f t="shared" si="89"/>
        <v>138</v>
      </c>
      <c r="Q95" s="112">
        <f t="shared" si="90"/>
        <v>132</v>
      </c>
      <c r="R95" s="112">
        <f t="shared" si="91"/>
        <v>126</v>
      </c>
      <c r="S95" s="112">
        <f t="shared" si="92"/>
        <v>138</v>
      </c>
      <c r="T95" s="112">
        <f t="shared" si="93"/>
        <v>126</v>
      </c>
      <c r="U95" s="112">
        <f t="shared" si="94"/>
        <v>132</v>
      </c>
      <c r="V95" s="20">
        <f t="shared" si="95"/>
        <v>1338</v>
      </c>
      <c r="W95" s="180"/>
    </row>
    <row r="96" spans="1:23" ht="54" x14ac:dyDescent="0.35">
      <c r="A96" s="95" t="s">
        <v>147</v>
      </c>
      <c r="B96" s="74" t="s">
        <v>89</v>
      </c>
      <c r="C96" s="74" t="s">
        <v>88</v>
      </c>
      <c r="D96" s="74" t="s">
        <v>50</v>
      </c>
      <c r="E96" s="12" t="s">
        <v>441</v>
      </c>
      <c r="F96" s="12">
        <v>1</v>
      </c>
      <c r="G96" s="12">
        <v>4</v>
      </c>
      <c r="H96" s="12">
        <f t="shared" si="82"/>
        <v>4</v>
      </c>
      <c r="I96" s="30">
        <f t="shared" si="73"/>
        <v>4</v>
      </c>
      <c r="J96" s="112">
        <f t="shared" si="83"/>
        <v>0</v>
      </c>
      <c r="K96" s="112">
        <f t="shared" si="84"/>
        <v>20</v>
      </c>
      <c r="L96" s="112">
        <f t="shared" si="85"/>
        <v>84</v>
      </c>
      <c r="M96" s="112">
        <f t="shared" si="86"/>
        <v>88</v>
      </c>
      <c r="N96" s="112">
        <f t="shared" si="87"/>
        <v>92</v>
      </c>
      <c r="O96" s="112">
        <f t="shared" si="88"/>
        <v>80</v>
      </c>
      <c r="P96" s="112">
        <f t="shared" si="89"/>
        <v>92</v>
      </c>
      <c r="Q96" s="112">
        <f t="shared" si="90"/>
        <v>88</v>
      </c>
      <c r="R96" s="112">
        <f t="shared" si="91"/>
        <v>84</v>
      </c>
      <c r="S96" s="112">
        <f t="shared" si="92"/>
        <v>92</v>
      </c>
      <c r="T96" s="112">
        <f t="shared" si="93"/>
        <v>84</v>
      </c>
      <c r="U96" s="112">
        <f t="shared" si="94"/>
        <v>88</v>
      </c>
      <c r="V96" s="20">
        <f t="shared" si="95"/>
        <v>892</v>
      </c>
      <c r="W96" s="180"/>
    </row>
    <row r="97" spans="1:23" ht="36" x14ac:dyDescent="0.35">
      <c r="A97" s="95" t="s">
        <v>147</v>
      </c>
      <c r="B97" s="74" t="s">
        <v>90</v>
      </c>
      <c r="C97" s="74" t="s">
        <v>91</v>
      </c>
      <c r="D97" s="12" t="s">
        <v>50</v>
      </c>
      <c r="E97" s="12" t="s">
        <v>423</v>
      </c>
      <c r="F97" s="12">
        <v>1</v>
      </c>
      <c r="G97" s="12">
        <v>3</v>
      </c>
      <c r="H97" s="12">
        <f t="shared" si="82"/>
        <v>3</v>
      </c>
      <c r="I97" s="30">
        <f t="shared" si="73"/>
        <v>3</v>
      </c>
      <c r="J97" s="112">
        <f t="shared" si="83"/>
        <v>0</v>
      </c>
      <c r="K97" s="112">
        <f t="shared" si="84"/>
        <v>15</v>
      </c>
      <c r="L97" s="112">
        <f t="shared" si="85"/>
        <v>63</v>
      </c>
      <c r="M97" s="112">
        <f t="shared" si="86"/>
        <v>66</v>
      </c>
      <c r="N97" s="112">
        <f t="shared" si="87"/>
        <v>69</v>
      </c>
      <c r="O97" s="112">
        <f t="shared" si="88"/>
        <v>60</v>
      </c>
      <c r="P97" s="112">
        <f t="shared" si="89"/>
        <v>69</v>
      </c>
      <c r="Q97" s="112">
        <f t="shared" si="90"/>
        <v>66</v>
      </c>
      <c r="R97" s="112">
        <f t="shared" si="91"/>
        <v>63</v>
      </c>
      <c r="S97" s="112">
        <f t="shared" si="92"/>
        <v>69</v>
      </c>
      <c r="T97" s="112">
        <f t="shared" si="93"/>
        <v>63</v>
      </c>
      <c r="U97" s="112">
        <f t="shared" si="94"/>
        <v>66</v>
      </c>
      <c r="V97" s="20">
        <f t="shared" si="95"/>
        <v>669</v>
      </c>
      <c r="W97" s="180"/>
    </row>
    <row r="98" spans="1:23" ht="36" x14ac:dyDescent="0.35">
      <c r="A98" s="95" t="s">
        <v>147</v>
      </c>
      <c r="B98" s="74" t="s">
        <v>92</v>
      </c>
      <c r="C98" s="74" t="s">
        <v>93</v>
      </c>
      <c r="D98" s="12" t="s">
        <v>50</v>
      </c>
      <c r="E98" s="12" t="s">
        <v>438</v>
      </c>
      <c r="F98" s="12">
        <v>1</v>
      </c>
      <c r="G98" s="12">
        <v>2</v>
      </c>
      <c r="H98" s="12">
        <f t="shared" si="82"/>
        <v>2</v>
      </c>
      <c r="I98" s="30">
        <f t="shared" si="73"/>
        <v>2</v>
      </c>
      <c r="J98" s="112">
        <f t="shared" si="83"/>
        <v>0</v>
      </c>
      <c r="K98" s="112">
        <f t="shared" si="84"/>
        <v>10</v>
      </c>
      <c r="L98" s="112">
        <f t="shared" si="85"/>
        <v>42</v>
      </c>
      <c r="M98" s="112">
        <f t="shared" si="86"/>
        <v>44</v>
      </c>
      <c r="N98" s="112">
        <f t="shared" si="87"/>
        <v>46</v>
      </c>
      <c r="O98" s="112">
        <f t="shared" si="88"/>
        <v>40</v>
      </c>
      <c r="P98" s="112">
        <f t="shared" si="89"/>
        <v>46</v>
      </c>
      <c r="Q98" s="112">
        <f t="shared" si="90"/>
        <v>44</v>
      </c>
      <c r="R98" s="112">
        <f t="shared" si="91"/>
        <v>42</v>
      </c>
      <c r="S98" s="112">
        <f t="shared" si="92"/>
        <v>46</v>
      </c>
      <c r="T98" s="112">
        <f t="shared" si="93"/>
        <v>42</v>
      </c>
      <c r="U98" s="112">
        <f t="shared" si="94"/>
        <v>44</v>
      </c>
      <c r="V98" s="20">
        <f t="shared" si="95"/>
        <v>446</v>
      </c>
      <c r="W98" s="180"/>
    </row>
    <row r="99" spans="1:23" ht="54" x14ac:dyDescent="0.35">
      <c r="A99" s="95" t="s">
        <v>147</v>
      </c>
      <c r="B99" s="74" t="s">
        <v>94</v>
      </c>
      <c r="C99" s="74" t="s">
        <v>95</v>
      </c>
      <c r="D99" s="12" t="s">
        <v>50</v>
      </c>
      <c r="E99" s="12" t="s">
        <v>438</v>
      </c>
      <c r="F99" s="12">
        <v>1</v>
      </c>
      <c r="G99" s="12">
        <v>2</v>
      </c>
      <c r="H99" s="12">
        <f t="shared" si="82"/>
        <v>2</v>
      </c>
      <c r="I99" s="30">
        <f t="shared" si="73"/>
        <v>2</v>
      </c>
      <c r="J99" s="112">
        <f t="shared" si="83"/>
        <v>0</v>
      </c>
      <c r="K99" s="112">
        <f t="shared" si="84"/>
        <v>10</v>
      </c>
      <c r="L99" s="112">
        <f t="shared" si="85"/>
        <v>42</v>
      </c>
      <c r="M99" s="112">
        <f t="shared" si="86"/>
        <v>44</v>
      </c>
      <c r="N99" s="112">
        <f t="shared" si="87"/>
        <v>46</v>
      </c>
      <c r="O99" s="112">
        <f t="shared" si="88"/>
        <v>40</v>
      </c>
      <c r="P99" s="112">
        <f t="shared" si="89"/>
        <v>46</v>
      </c>
      <c r="Q99" s="112">
        <f t="shared" si="90"/>
        <v>44</v>
      </c>
      <c r="R99" s="112">
        <f t="shared" si="91"/>
        <v>42</v>
      </c>
      <c r="S99" s="112">
        <f t="shared" si="92"/>
        <v>46</v>
      </c>
      <c r="T99" s="112">
        <f t="shared" si="93"/>
        <v>42</v>
      </c>
      <c r="U99" s="112">
        <f t="shared" si="94"/>
        <v>44</v>
      </c>
      <c r="V99" s="20">
        <f t="shared" si="95"/>
        <v>446</v>
      </c>
      <c r="W99" s="180"/>
    </row>
    <row r="100" spans="1:23" ht="36" x14ac:dyDescent="0.35">
      <c r="A100" s="95" t="s">
        <v>147</v>
      </c>
      <c r="B100" s="74" t="s">
        <v>96</v>
      </c>
      <c r="C100" s="74" t="s">
        <v>97</v>
      </c>
      <c r="D100" s="12" t="s">
        <v>50</v>
      </c>
      <c r="E100" s="12" t="s">
        <v>429</v>
      </c>
      <c r="F100" s="12">
        <v>1</v>
      </c>
      <c r="G100" s="12">
        <v>4</v>
      </c>
      <c r="H100" s="12">
        <f t="shared" si="82"/>
        <v>4</v>
      </c>
      <c r="I100" s="30">
        <f t="shared" si="73"/>
        <v>4</v>
      </c>
      <c r="J100" s="112">
        <f t="shared" si="83"/>
        <v>0</v>
      </c>
      <c r="K100" s="112">
        <f t="shared" si="84"/>
        <v>20</v>
      </c>
      <c r="L100" s="112">
        <f t="shared" si="85"/>
        <v>84</v>
      </c>
      <c r="M100" s="112">
        <f t="shared" si="86"/>
        <v>88</v>
      </c>
      <c r="N100" s="112">
        <f t="shared" si="87"/>
        <v>92</v>
      </c>
      <c r="O100" s="112">
        <f t="shared" si="88"/>
        <v>80</v>
      </c>
      <c r="P100" s="112">
        <f t="shared" si="89"/>
        <v>92</v>
      </c>
      <c r="Q100" s="112">
        <f t="shared" si="90"/>
        <v>88</v>
      </c>
      <c r="R100" s="112">
        <f t="shared" si="91"/>
        <v>84</v>
      </c>
      <c r="S100" s="112">
        <f t="shared" si="92"/>
        <v>92</v>
      </c>
      <c r="T100" s="112">
        <f t="shared" si="93"/>
        <v>84</v>
      </c>
      <c r="U100" s="112">
        <f t="shared" si="94"/>
        <v>88</v>
      </c>
      <c r="V100" s="20">
        <f t="shared" si="95"/>
        <v>892</v>
      </c>
      <c r="W100" s="180"/>
    </row>
    <row r="101" spans="1:23" ht="72" x14ac:dyDescent="0.35">
      <c r="A101" s="95" t="s">
        <v>147</v>
      </c>
      <c r="B101" s="74" t="s">
        <v>98</v>
      </c>
      <c r="C101" s="74" t="s">
        <v>99</v>
      </c>
      <c r="D101" s="12" t="s">
        <v>50</v>
      </c>
      <c r="E101" s="12" t="s">
        <v>442</v>
      </c>
      <c r="F101" s="12">
        <v>1</v>
      </c>
      <c r="G101" s="12">
        <v>7</v>
      </c>
      <c r="H101" s="12">
        <f t="shared" si="82"/>
        <v>7</v>
      </c>
      <c r="I101" s="30">
        <f t="shared" si="73"/>
        <v>7</v>
      </c>
      <c r="J101" s="112">
        <f t="shared" si="83"/>
        <v>0</v>
      </c>
      <c r="K101" s="112">
        <f t="shared" si="84"/>
        <v>35</v>
      </c>
      <c r="L101" s="112">
        <f t="shared" si="85"/>
        <v>147</v>
      </c>
      <c r="M101" s="112">
        <f t="shared" si="86"/>
        <v>154</v>
      </c>
      <c r="N101" s="112">
        <f t="shared" si="87"/>
        <v>161</v>
      </c>
      <c r="O101" s="112">
        <f t="shared" si="88"/>
        <v>140</v>
      </c>
      <c r="P101" s="112">
        <f t="shared" si="89"/>
        <v>161</v>
      </c>
      <c r="Q101" s="112">
        <f t="shared" si="90"/>
        <v>154</v>
      </c>
      <c r="R101" s="112">
        <f t="shared" si="91"/>
        <v>147</v>
      </c>
      <c r="S101" s="112">
        <f t="shared" si="92"/>
        <v>161</v>
      </c>
      <c r="T101" s="112">
        <f t="shared" si="93"/>
        <v>147</v>
      </c>
      <c r="U101" s="112">
        <f t="shared" si="94"/>
        <v>154</v>
      </c>
      <c r="V101" s="20">
        <f t="shared" si="95"/>
        <v>1561</v>
      </c>
      <c r="W101" s="180"/>
    </row>
    <row r="102" spans="1:23" ht="36" x14ac:dyDescent="0.35">
      <c r="A102" s="95" t="s">
        <v>147</v>
      </c>
      <c r="B102" s="74" t="s">
        <v>100</v>
      </c>
      <c r="C102" s="74" t="s">
        <v>101</v>
      </c>
      <c r="D102" s="12" t="s">
        <v>50</v>
      </c>
      <c r="E102" s="12" t="s">
        <v>442</v>
      </c>
      <c r="F102" s="12">
        <v>1</v>
      </c>
      <c r="G102" s="12">
        <v>7</v>
      </c>
      <c r="H102" s="12">
        <f t="shared" si="82"/>
        <v>7</v>
      </c>
      <c r="I102" s="30">
        <f t="shared" si="73"/>
        <v>7</v>
      </c>
      <c r="J102" s="112">
        <f t="shared" si="83"/>
        <v>0</v>
      </c>
      <c r="K102" s="112">
        <f t="shared" si="84"/>
        <v>35</v>
      </c>
      <c r="L102" s="112">
        <f t="shared" si="85"/>
        <v>147</v>
      </c>
      <c r="M102" s="112">
        <f t="shared" si="86"/>
        <v>154</v>
      </c>
      <c r="N102" s="112">
        <f t="shared" si="87"/>
        <v>161</v>
      </c>
      <c r="O102" s="112">
        <f t="shared" si="88"/>
        <v>140</v>
      </c>
      <c r="P102" s="112">
        <f t="shared" si="89"/>
        <v>161</v>
      </c>
      <c r="Q102" s="112">
        <f t="shared" si="90"/>
        <v>154</v>
      </c>
      <c r="R102" s="112">
        <f t="shared" si="91"/>
        <v>147</v>
      </c>
      <c r="S102" s="112">
        <f t="shared" si="92"/>
        <v>161</v>
      </c>
      <c r="T102" s="112">
        <f t="shared" si="93"/>
        <v>147</v>
      </c>
      <c r="U102" s="112">
        <f t="shared" si="94"/>
        <v>154</v>
      </c>
      <c r="V102" s="20">
        <f t="shared" si="95"/>
        <v>1561</v>
      </c>
      <c r="W102" s="180"/>
    </row>
    <row r="103" spans="1:23" ht="90" x14ac:dyDescent="0.35">
      <c r="A103" s="95" t="s">
        <v>147</v>
      </c>
      <c r="B103" s="74" t="s">
        <v>102</v>
      </c>
      <c r="C103" s="74" t="s">
        <v>79</v>
      </c>
      <c r="D103" s="12" t="s">
        <v>50</v>
      </c>
      <c r="E103" s="12" t="s">
        <v>103</v>
      </c>
      <c r="F103" s="12">
        <v>1</v>
      </c>
      <c r="G103" s="12">
        <v>1</v>
      </c>
      <c r="H103" s="12">
        <f t="shared" si="82"/>
        <v>1</v>
      </c>
      <c r="I103" s="30">
        <f t="shared" si="73"/>
        <v>1</v>
      </c>
      <c r="J103" s="112">
        <f t="shared" si="83"/>
        <v>0</v>
      </c>
      <c r="K103" s="112">
        <f t="shared" si="84"/>
        <v>5</v>
      </c>
      <c r="L103" s="112">
        <f t="shared" si="85"/>
        <v>21</v>
      </c>
      <c r="M103" s="112">
        <f t="shared" si="86"/>
        <v>22</v>
      </c>
      <c r="N103" s="112">
        <f t="shared" si="87"/>
        <v>23</v>
      </c>
      <c r="O103" s="112">
        <f t="shared" si="88"/>
        <v>20</v>
      </c>
      <c r="P103" s="112">
        <f t="shared" si="89"/>
        <v>23</v>
      </c>
      <c r="Q103" s="112">
        <f t="shared" si="90"/>
        <v>22</v>
      </c>
      <c r="R103" s="112">
        <f t="shared" si="91"/>
        <v>21</v>
      </c>
      <c r="S103" s="112">
        <f t="shared" si="92"/>
        <v>23</v>
      </c>
      <c r="T103" s="112">
        <f t="shared" si="93"/>
        <v>21</v>
      </c>
      <c r="U103" s="112">
        <f t="shared" si="94"/>
        <v>22</v>
      </c>
      <c r="V103" s="20">
        <f t="shared" si="95"/>
        <v>223</v>
      </c>
      <c r="W103" s="180"/>
    </row>
    <row r="104" spans="1:23" ht="90" x14ac:dyDescent="0.35">
      <c r="A104" s="95" t="s">
        <v>147</v>
      </c>
      <c r="B104" s="74" t="s">
        <v>104</v>
      </c>
      <c r="C104" s="74" t="s">
        <v>105</v>
      </c>
      <c r="D104" s="12" t="s">
        <v>50</v>
      </c>
      <c r="E104" s="12" t="s">
        <v>103</v>
      </c>
      <c r="F104" s="12">
        <v>1</v>
      </c>
      <c r="G104" s="12">
        <v>1</v>
      </c>
      <c r="H104" s="12">
        <f t="shared" si="82"/>
        <v>1</v>
      </c>
      <c r="I104" s="30">
        <f t="shared" si="73"/>
        <v>1</v>
      </c>
      <c r="J104" s="112">
        <f t="shared" si="83"/>
        <v>0</v>
      </c>
      <c r="K104" s="112">
        <f t="shared" si="84"/>
        <v>5</v>
      </c>
      <c r="L104" s="112">
        <f t="shared" si="85"/>
        <v>21</v>
      </c>
      <c r="M104" s="112">
        <f t="shared" si="86"/>
        <v>22</v>
      </c>
      <c r="N104" s="112">
        <f t="shared" si="87"/>
        <v>23</v>
      </c>
      <c r="O104" s="112">
        <f t="shared" si="88"/>
        <v>20</v>
      </c>
      <c r="P104" s="112">
        <f t="shared" si="89"/>
        <v>23</v>
      </c>
      <c r="Q104" s="112">
        <f t="shared" si="90"/>
        <v>22</v>
      </c>
      <c r="R104" s="112">
        <f t="shared" si="91"/>
        <v>21</v>
      </c>
      <c r="S104" s="112">
        <f t="shared" si="92"/>
        <v>23</v>
      </c>
      <c r="T104" s="112">
        <f t="shared" si="93"/>
        <v>21</v>
      </c>
      <c r="U104" s="112">
        <f t="shared" si="94"/>
        <v>22</v>
      </c>
      <c r="V104" s="20">
        <f t="shared" si="95"/>
        <v>223</v>
      </c>
      <c r="W104" s="180"/>
    </row>
    <row r="105" spans="1:23" ht="90" x14ac:dyDescent="0.35">
      <c r="A105" s="95" t="s">
        <v>147</v>
      </c>
      <c r="B105" s="74" t="s">
        <v>106</v>
      </c>
      <c r="C105" s="74" t="s">
        <v>107</v>
      </c>
      <c r="D105" s="12" t="s">
        <v>50</v>
      </c>
      <c r="E105" s="12" t="s">
        <v>108</v>
      </c>
      <c r="F105" s="12">
        <v>1</v>
      </c>
      <c r="G105" s="12">
        <v>2</v>
      </c>
      <c r="H105" s="12">
        <f t="shared" si="82"/>
        <v>2</v>
      </c>
      <c r="I105" s="30">
        <f t="shared" si="73"/>
        <v>2</v>
      </c>
      <c r="J105" s="112">
        <f t="shared" si="83"/>
        <v>0</v>
      </c>
      <c r="K105" s="112">
        <f t="shared" si="84"/>
        <v>10</v>
      </c>
      <c r="L105" s="112">
        <f t="shared" si="85"/>
        <v>42</v>
      </c>
      <c r="M105" s="112">
        <f t="shared" si="86"/>
        <v>44</v>
      </c>
      <c r="N105" s="112">
        <f t="shared" si="87"/>
        <v>46</v>
      </c>
      <c r="O105" s="112">
        <f t="shared" si="88"/>
        <v>40</v>
      </c>
      <c r="P105" s="112">
        <f t="shared" si="89"/>
        <v>46</v>
      </c>
      <c r="Q105" s="112">
        <f t="shared" si="90"/>
        <v>44</v>
      </c>
      <c r="R105" s="112">
        <f t="shared" si="91"/>
        <v>42</v>
      </c>
      <c r="S105" s="112">
        <f t="shared" si="92"/>
        <v>46</v>
      </c>
      <c r="T105" s="112">
        <f t="shared" si="93"/>
        <v>42</v>
      </c>
      <c r="U105" s="112">
        <f t="shared" si="94"/>
        <v>44</v>
      </c>
      <c r="V105" s="20">
        <f t="shared" si="95"/>
        <v>446</v>
      </c>
      <c r="W105" s="180"/>
    </row>
    <row r="106" spans="1:23" ht="90" x14ac:dyDescent="0.35">
      <c r="A106" s="95" t="s">
        <v>147</v>
      </c>
      <c r="B106" s="74" t="s">
        <v>109</v>
      </c>
      <c r="C106" s="74" t="s">
        <v>105</v>
      </c>
      <c r="D106" s="12" t="s">
        <v>50</v>
      </c>
      <c r="E106" s="12" t="s">
        <v>81</v>
      </c>
      <c r="F106" s="12">
        <v>1</v>
      </c>
      <c r="G106" s="12">
        <v>5</v>
      </c>
      <c r="H106" s="12">
        <f t="shared" si="82"/>
        <v>5</v>
      </c>
      <c r="I106" s="30">
        <f t="shared" si="73"/>
        <v>5</v>
      </c>
      <c r="J106" s="112">
        <f t="shared" si="83"/>
        <v>0</v>
      </c>
      <c r="K106" s="112">
        <f t="shared" si="84"/>
        <v>25</v>
      </c>
      <c r="L106" s="112">
        <f t="shared" si="85"/>
        <v>105</v>
      </c>
      <c r="M106" s="112">
        <f t="shared" si="86"/>
        <v>110</v>
      </c>
      <c r="N106" s="112">
        <f t="shared" si="87"/>
        <v>115</v>
      </c>
      <c r="O106" s="112">
        <f t="shared" si="88"/>
        <v>100</v>
      </c>
      <c r="P106" s="112">
        <f t="shared" si="89"/>
        <v>115</v>
      </c>
      <c r="Q106" s="112">
        <f t="shared" si="90"/>
        <v>110</v>
      </c>
      <c r="R106" s="112">
        <f t="shared" si="91"/>
        <v>105</v>
      </c>
      <c r="S106" s="112">
        <f t="shared" si="92"/>
        <v>115</v>
      </c>
      <c r="T106" s="112">
        <f t="shared" si="93"/>
        <v>105</v>
      </c>
      <c r="U106" s="112">
        <f t="shared" si="94"/>
        <v>110</v>
      </c>
      <c r="V106" s="20">
        <f t="shared" si="95"/>
        <v>1115</v>
      </c>
      <c r="W106" s="180"/>
    </row>
    <row r="107" spans="1:23" ht="90" x14ac:dyDescent="0.35">
      <c r="A107" s="95" t="s">
        <v>147</v>
      </c>
      <c r="B107" s="74" t="s">
        <v>110</v>
      </c>
      <c r="C107" s="74" t="s">
        <v>79</v>
      </c>
      <c r="D107" s="12" t="s">
        <v>50</v>
      </c>
      <c r="E107" s="12" t="s">
        <v>63</v>
      </c>
      <c r="F107" s="12">
        <v>1</v>
      </c>
      <c r="G107" s="12">
        <v>4</v>
      </c>
      <c r="H107" s="12">
        <f t="shared" si="82"/>
        <v>4</v>
      </c>
      <c r="I107" s="30">
        <f t="shared" si="73"/>
        <v>4</v>
      </c>
      <c r="J107" s="112">
        <f t="shared" si="83"/>
        <v>0</v>
      </c>
      <c r="K107" s="112">
        <f t="shared" si="84"/>
        <v>20</v>
      </c>
      <c r="L107" s="112">
        <f t="shared" si="85"/>
        <v>84</v>
      </c>
      <c r="M107" s="112">
        <f t="shared" si="86"/>
        <v>88</v>
      </c>
      <c r="N107" s="112">
        <f t="shared" si="87"/>
        <v>92</v>
      </c>
      <c r="O107" s="112">
        <f t="shared" si="88"/>
        <v>80</v>
      </c>
      <c r="P107" s="112">
        <f t="shared" si="89"/>
        <v>92</v>
      </c>
      <c r="Q107" s="112">
        <f t="shared" si="90"/>
        <v>88</v>
      </c>
      <c r="R107" s="112">
        <f t="shared" si="91"/>
        <v>84</v>
      </c>
      <c r="S107" s="112">
        <f t="shared" si="92"/>
        <v>92</v>
      </c>
      <c r="T107" s="112">
        <f t="shared" si="93"/>
        <v>84</v>
      </c>
      <c r="U107" s="112">
        <f t="shared" si="94"/>
        <v>88</v>
      </c>
      <c r="V107" s="20">
        <f t="shared" si="95"/>
        <v>892</v>
      </c>
      <c r="W107" s="180"/>
    </row>
    <row r="108" spans="1:23" ht="36" x14ac:dyDescent="0.35">
      <c r="A108" s="95" t="s">
        <v>147</v>
      </c>
      <c r="B108" s="74" t="s">
        <v>111</v>
      </c>
      <c r="C108" s="74" t="s">
        <v>112</v>
      </c>
      <c r="D108" s="12" t="s">
        <v>50</v>
      </c>
      <c r="E108" s="12" t="s">
        <v>423</v>
      </c>
      <c r="F108" s="12">
        <v>1</v>
      </c>
      <c r="G108" s="12">
        <v>3</v>
      </c>
      <c r="H108" s="12">
        <f t="shared" si="82"/>
        <v>3</v>
      </c>
      <c r="I108" s="30">
        <f t="shared" si="73"/>
        <v>3</v>
      </c>
      <c r="J108" s="112">
        <f t="shared" si="83"/>
        <v>0</v>
      </c>
      <c r="K108" s="112">
        <f t="shared" si="84"/>
        <v>15</v>
      </c>
      <c r="L108" s="112">
        <f t="shared" si="85"/>
        <v>63</v>
      </c>
      <c r="M108" s="112">
        <f t="shared" si="86"/>
        <v>66</v>
      </c>
      <c r="N108" s="112">
        <f t="shared" si="87"/>
        <v>69</v>
      </c>
      <c r="O108" s="112">
        <f t="shared" si="88"/>
        <v>60</v>
      </c>
      <c r="P108" s="112">
        <f t="shared" si="89"/>
        <v>69</v>
      </c>
      <c r="Q108" s="112">
        <f t="shared" si="90"/>
        <v>66</v>
      </c>
      <c r="R108" s="112">
        <f t="shared" si="91"/>
        <v>63</v>
      </c>
      <c r="S108" s="112">
        <f t="shared" si="92"/>
        <v>69</v>
      </c>
      <c r="T108" s="112">
        <f t="shared" si="93"/>
        <v>63</v>
      </c>
      <c r="U108" s="112">
        <f t="shared" si="94"/>
        <v>66</v>
      </c>
      <c r="V108" s="20">
        <f t="shared" si="95"/>
        <v>669</v>
      </c>
      <c r="W108" s="180"/>
    </row>
    <row r="109" spans="1:23" ht="72" x14ac:dyDescent="0.35">
      <c r="A109" s="95" t="s">
        <v>147</v>
      </c>
      <c r="B109" s="74" t="s">
        <v>113</v>
      </c>
      <c r="C109" s="74" t="s">
        <v>99</v>
      </c>
      <c r="D109" s="12" t="s">
        <v>50</v>
      </c>
      <c r="E109" s="12" t="s">
        <v>430</v>
      </c>
      <c r="F109" s="12">
        <v>1</v>
      </c>
      <c r="G109" s="12">
        <v>5</v>
      </c>
      <c r="H109" s="12">
        <f t="shared" si="82"/>
        <v>5</v>
      </c>
      <c r="I109" s="30">
        <f t="shared" si="73"/>
        <v>5</v>
      </c>
      <c r="J109" s="112">
        <f t="shared" si="83"/>
        <v>0</v>
      </c>
      <c r="K109" s="112">
        <f t="shared" si="84"/>
        <v>25</v>
      </c>
      <c r="L109" s="112">
        <f t="shared" si="85"/>
        <v>105</v>
      </c>
      <c r="M109" s="112">
        <f t="shared" si="86"/>
        <v>110</v>
      </c>
      <c r="N109" s="112">
        <f t="shared" si="87"/>
        <v>115</v>
      </c>
      <c r="O109" s="112">
        <f t="shared" si="88"/>
        <v>100</v>
      </c>
      <c r="P109" s="112">
        <f t="shared" si="89"/>
        <v>115</v>
      </c>
      <c r="Q109" s="112">
        <f t="shared" si="90"/>
        <v>110</v>
      </c>
      <c r="R109" s="112">
        <f t="shared" si="91"/>
        <v>105</v>
      </c>
      <c r="S109" s="112">
        <f t="shared" si="92"/>
        <v>115</v>
      </c>
      <c r="T109" s="112">
        <f t="shared" si="93"/>
        <v>105</v>
      </c>
      <c r="U109" s="112">
        <f t="shared" si="94"/>
        <v>110</v>
      </c>
      <c r="V109" s="20">
        <f t="shared" si="95"/>
        <v>1115</v>
      </c>
      <c r="W109" s="180"/>
    </row>
    <row r="110" spans="1:23" ht="36" x14ac:dyDescent="0.35">
      <c r="A110" s="95" t="s">
        <v>147</v>
      </c>
      <c r="B110" s="74" t="s">
        <v>114</v>
      </c>
      <c r="C110" s="74" t="s">
        <v>115</v>
      </c>
      <c r="D110" s="74" t="s">
        <v>72</v>
      </c>
      <c r="E110" s="12" t="s">
        <v>443</v>
      </c>
      <c r="F110" s="12">
        <v>1</v>
      </c>
      <c r="G110" s="12">
        <v>4</v>
      </c>
      <c r="H110" s="12">
        <f t="shared" si="82"/>
        <v>4</v>
      </c>
      <c r="I110" s="30">
        <f t="shared" si="73"/>
        <v>4</v>
      </c>
      <c r="J110" s="112">
        <f t="shared" si="83"/>
        <v>0</v>
      </c>
      <c r="K110" s="112">
        <f t="shared" si="84"/>
        <v>20</v>
      </c>
      <c r="L110" s="112">
        <f t="shared" si="85"/>
        <v>84</v>
      </c>
      <c r="M110" s="112">
        <f t="shared" si="86"/>
        <v>88</v>
      </c>
      <c r="N110" s="112">
        <f t="shared" si="87"/>
        <v>92</v>
      </c>
      <c r="O110" s="112">
        <f t="shared" si="88"/>
        <v>80</v>
      </c>
      <c r="P110" s="112">
        <f t="shared" si="89"/>
        <v>92</v>
      </c>
      <c r="Q110" s="112">
        <f t="shared" si="90"/>
        <v>88</v>
      </c>
      <c r="R110" s="112">
        <f t="shared" si="91"/>
        <v>84</v>
      </c>
      <c r="S110" s="112">
        <f t="shared" si="92"/>
        <v>92</v>
      </c>
      <c r="T110" s="112">
        <f t="shared" si="93"/>
        <v>84</v>
      </c>
      <c r="U110" s="112">
        <f t="shared" si="94"/>
        <v>88</v>
      </c>
      <c r="V110" s="20">
        <f t="shared" si="95"/>
        <v>892</v>
      </c>
      <c r="W110" s="180"/>
    </row>
    <row r="111" spans="1:23" ht="36" x14ac:dyDescent="0.35">
      <c r="A111" s="95" t="s">
        <v>147</v>
      </c>
      <c r="B111" s="74" t="s">
        <v>114</v>
      </c>
      <c r="C111" s="74" t="s">
        <v>115</v>
      </c>
      <c r="D111" s="74" t="s">
        <v>72</v>
      </c>
      <c r="E111" s="12" t="s">
        <v>444</v>
      </c>
      <c r="F111" s="12">
        <v>1</v>
      </c>
      <c r="G111" s="12">
        <v>3</v>
      </c>
      <c r="H111" s="12">
        <f t="shared" si="82"/>
        <v>3</v>
      </c>
      <c r="I111" s="30">
        <f t="shared" si="73"/>
        <v>3</v>
      </c>
      <c r="J111" s="112">
        <f t="shared" ref="J111:U111" si="96">+$I$111*J13</f>
        <v>0</v>
      </c>
      <c r="K111" s="112">
        <f t="shared" si="96"/>
        <v>3</v>
      </c>
      <c r="L111" s="112">
        <f t="shared" si="96"/>
        <v>15</v>
      </c>
      <c r="M111" s="112">
        <f t="shared" si="96"/>
        <v>12</v>
      </c>
      <c r="N111" s="112">
        <f t="shared" si="96"/>
        <v>12</v>
      </c>
      <c r="O111" s="112">
        <f t="shared" si="96"/>
        <v>15</v>
      </c>
      <c r="P111" s="112">
        <f t="shared" si="96"/>
        <v>12</v>
      </c>
      <c r="Q111" s="112">
        <f t="shared" si="96"/>
        <v>15</v>
      </c>
      <c r="R111" s="112">
        <f t="shared" si="96"/>
        <v>12</v>
      </c>
      <c r="S111" s="112">
        <f t="shared" si="96"/>
        <v>12</v>
      </c>
      <c r="T111" s="112">
        <f t="shared" si="96"/>
        <v>15</v>
      </c>
      <c r="U111" s="112">
        <f t="shared" si="96"/>
        <v>12</v>
      </c>
      <c r="V111" s="20">
        <f t="shared" si="95"/>
        <v>135</v>
      </c>
      <c r="W111" s="180"/>
    </row>
    <row r="112" spans="1:23" ht="54" customHeight="1" x14ac:dyDescent="0.35">
      <c r="A112" s="95" t="s">
        <v>147</v>
      </c>
      <c r="B112" s="74" t="s">
        <v>116</v>
      </c>
      <c r="C112" s="74" t="s">
        <v>117</v>
      </c>
      <c r="D112" s="74" t="s">
        <v>54</v>
      </c>
      <c r="E112" s="12" t="s">
        <v>442</v>
      </c>
      <c r="F112" s="12">
        <v>1</v>
      </c>
      <c r="G112" s="12">
        <v>7</v>
      </c>
      <c r="H112" s="12">
        <f t="shared" si="82"/>
        <v>7</v>
      </c>
      <c r="I112" s="30">
        <f t="shared" si="73"/>
        <v>7</v>
      </c>
      <c r="J112" s="112">
        <f t="shared" si="83"/>
        <v>0</v>
      </c>
      <c r="K112" s="112">
        <f t="shared" si="84"/>
        <v>35</v>
      </c>
      <c r="L112" s="112">
        <f t="shared" si="85"/>
        <v>147</v>
      </c>
      <c r="M112" s="112">
        <f t="shared" si="86"/>
        <v>154</v>
      </c>
      <c r="N112" s="112">
        <f t="shared" si="87"/>
        <v>161</v>
      </c>
      <c r="O112" s="112">
        <f t="shared" si="88"/>
        <v>140</v>
      </c>
      <c r="P112" s="112">
        <f t="shared" si="89"/>
        <v>161</v>
      </c>
      <c r="Q112" s="112">
        <f t="shared" si="90"/>
        <v>154</v>
      </c>
      <c r="R112" s="112">
        <f t="shared" si="91"/>
        <v>147</v>
      </c>
      <c r="S112" s="112">
        <f t="shared" si="92"/>
        <v>161</v>
      </c>
      <c r="T112" s="112">
        <f t="shared" si="93"/>
        <v>147</v>
      </c>
      <c r="U112" s="112">
        <f t="shared" si="94"/>
        <v>154</v>
      </c>
      <c r="V112" s="20">
        <f t="shared" si="95"/>
        <v>1561</v>
      </c>
      <c r="W112" s="180"/>
    </row>
    <row r="113" spans="1:23" ht="72" x14ac:dyDescent="0.35">
      <c r="A113" s="95" t="s">
        <v>147</v>
      </c>
      <c r="B113" s="74" t="s">
        <v>116</v>
      </c>
      <c r="C113" s="74" t="s">
        <v>117</v>
      </c>
      <c r="D113" s="74" t="s">
        <v>54</v>
      </c>
      <c r="E113" s="12" t="s">
        <v>118</v>
      </c>
      <c r="F113" s="12">
        <v>1</v>
      </c>
      <c r="G113" s="12">
        <v>6</v>
      </c>
      <c r="H113" s="12">
        <f t="shared" si="82"/>
        <v>6</v>
      </c>
      <c r="I113" s="30">
        <f t="shared" si="73"/>
        <v>6</v>
      </c>
      <c r="J113" s="112">
        <f t="shared" si="83"/>
        <v>0</v>
      </c>
      <c r="K113" s="112">
        <f t="shared" si="84"/>
        <v>30</v>
      </c>
      <c r="L113" s="112">
        <f t="shared" si="85"/>
        <v>126</v>
      </c>
      <c r="M113" s="112">
        <f t="shared" si="86"/>
        <v>132</v>
      </c>
      <c r="N113" s="112">
        <f t="shared" si="87"/>
        <v>138</v>
      </c>
      <c r="O113" s="112">
        <f t="shared" si="88"/>
        <v>120</v>
      </c>
      <c r="P113" s="112">
        <f t="shared" si="89"/>
        <v>138</v>
      </c>
      <c r="Q113" s="112">
        <f t="shared" si="90"/>
        <v>132</v>
      </c>
      <c r="R113" s="112">
        <f t="shared" si="91"/>
        <v>126</v>
      </c>
      <c r="S113" s="112">
        <f t="shared" si="92"/>
        <v>138</v>
      </c>
      <c r="T113" s="112">
        <f t="shared" si="93"/>
        <v>126</v>
      </c>
      <c r="U113" s="112">
        <f t="shared" si="94"/>
        <v>132</v>
      </c>
      <c r="V113" s="20">
        <f t="shared" si="95"/>
        <v>1338</v>
      </c>
      <c r="W113" s="180"/>
    </row>
    <row r="114" spans="1:23" ht="54" x14ac:dyDescent="0.35">
      <c r="A114" s="95" t="s">
        <v>147</v>
      </c>
      <c r="B114" s="74" t="s">
        <v>119</v>
      </c>
      <c r="C114" s="74" t="s">
        <v>120</v>
      </c>
      <c r="D114" s="74" t="s">
        <v>54</v>
      </c>
      <c r="E114" s="12" t="s">
        <v>407</v>
      </c>
      <c r="F114" s="12">
        <v>1</v>
      </c>
      <c r="G114" s="12">
        <v>8</v>
      </c>
      <c r="H114" s="12">
        <f t="shared" si="82"/>
        <v>8</v>
      </c>
      <c r="I114" s="30">
        <f t="shared" si="73"/>
        <v>8</v>
      </c>
      <c r="J114" s="112">
        <f t="shared" si="83"/>
        <v>0</v>
      </c>
      <c r="K114" s="112">
        <f t="shared" si="84"/>
        <v>40</v>
      </c>
      <c r="L114" s="112">
        <f t="shared" si="85"/>
        <v>168</v>
      </c>
      <c r="M114" s="112">
        <f t="shared" si="86"/>
        <v>176</v>
      </c>
      <c r="N114" s="112">
        <f t="shared" si="87"/>
        <v>184</v>
      </c>
      <c r="O114" s="112">
        <f t="shared" si="88"/>
        <v>160</v>
      </c>
      <c r="P114" s="112">
        <f t="shared" si="89"/>
        <v>184</v>
      </c>
      <c r="Q114" s="112">
        <f t="shared" si="90"/>
        <v>176</v>
      </c>
      <c r="R114" s="112">
        <f t="shared" si="91"/>
        <v>168</v>
      </c>
      <c r="S114" s="112">
        <f t="shared" si="92"/>
        <v>184</v>
      </c>
      <c r="T114" s="112">
        <f t="shared" si="93"/>
        <v>168</v>
      </c>
      <c r="U114" s="112">
        <f t="shared" si="94"/>
        <v>176</v>
      </c>
      <c r="V114" s="20">
        <f t="shared" si="95"/>
        <v>1784</v>
      </c>
      <c r="W114" s="180"/>
    </row>
    <row r="115" spans="1:23" ht="54" x14ac:dyDescent="0.35">
      <c r="A115" s="95" t="s">
        <v>147</v>
      </c>
      <c r="B115" s="74" t="s">
        <v>119</v>
      </c>
      <c r="C115" s="74" t="s">
        <v>120</v>
      </c>
      <c r="D115" s="74" t="s">
        <v>54</v>
      </c>
      <c r="E115" s="12" t="s">
        <v>445</v>
      </c>
      <c r="F115" s="12">
        <v>1</v>
      </c>
      <c r="G115" s="12">
        <v>8</v>
      </c>
      <c r="H115" s="12">
        <f t="shared" si="82"/>
        <v>8</v>
      </c>
      <c r="I115" s="30">
        <f t="shared" si="73"/>
        <v>8</v>
      </c>
      <c r="J115" s="112">
        <f t="shared" ref="J115:U115" si="97">+$I$115*J13</f>
        <v>0</v>
      </c>
      <c r="K115" s="112">
        <f t="shared" si="97"/>
        <v>8</v>
      </c>
      <c r="L115" s="112">
        <f t="shared" si="97"/>
        <v>40</v>
      </c>
      <c r="M115" s="112">
        <f t="shared" si="97"/>
        <v>32</v>
      </c>
      <c r="N115" s="112">
        <f t="shared" si="97"/>
        <v>32</v>
      </c>
      <c r="O115" s="112">
        <f t="shared" si="97"/>
        <v>40</v>
      </c>
      <c r="P115" s="112">
        <f t="shared" si="97"/>
        <v>32</v>
      </c>
      <c r="Q115" s="112">
        <f t="shared" si="97"/>
        <v>40</v>
      </c>
      <c r="R115" s="112">
        <f t="shared" si="97"/>
        <v>32</v>
      </c>
      <c r="S115" s="112">
        <f t="shared" si="97"/>
        <v>32</v>
      </c>
      <c r="T115" s="112">
        <f t="shared" si="97"/>
        <v>40</v>
      </c>
      <c r="U115" s="112">
        <f t="shared" si="97"/>
        <v>32</v>
      </c>
      <c r="V115" s="20">
        <f t="shared" si="95"/>
        <v>360</v>
      </c>
      <c r="W115" s="180"/>
    </row>
    <row r="116" spans="1:23" ht="36" customHeight="1" x14ac:dyDescent="0.35">
      <c r="A116" s="95" t="s">
        <v>147</v>
      </c>
      <c r="B116" s="74" t="s">
        <v>121</v>
      </c>
      <c r="C116" s="74" t="s">
        <v>122</v>
      </c>
      <c r="D116" s="74" t="s">
        <v>54</v>
      </c>
      <c r="E116" s="12" t="s">
        <v>266</v>
      </c>
      <c r="F116" s="12">
        <v>1</v>
      </c>
      <c r="G116" s="12">
        <v>8</v>
      </c>
      <c r="H116" s="12">
        <f t="shared" si="82"/>
        <v>8</v>
      </c>
      <c r="I116" s="30">
        <f t="shared" si="73"/>
        <v>8</v>
      </c>
      <c r="J116" s="112">
        <f t="shared" si="83"/>
        <v>0</v>
      </c>
      <c r="K116" s="112">
        <f t="shared" si="84"/>
        <v>40</v>
      </c>
      <c r="L116" s="112">
        <f t="shared" si="85"/>
        <v>168</v>
      </c>
      <c r="M116" s="112">
        <f t="shared" si="86"/>
        <v>176</v>
      </c>
      <c r="N116" s="112">
        <f t="shared" si="87"/>
        <v>184</v>
      </c>
      <c r="O116" s="112">
        <f t="shared" si="88"/>
        <v>160</v>
      </c>
      <c r="P116" s="112">
        <f t="shared" si="89"/>
        <v>184</v>
      </c>
      <c r="Q116" s="112">
        <f t="shared" si="90"/>
        <v>176</v>
      </c>
      <c r="R116" s="112">
        <f t="shared" si="91"/>
        <v>168</v>
      </c>
      <c r="S116" s="112">
        <f t="shared" si="92"/>
        <v>184</v>
      </c>
      <c r="T116" s="112">
        <f t="shared" si="93"/>
        <v>168</v>
      </c>
      <c r="U116" s="112">
        <f t="shared" si="94"/>
        <v>176</v>
      </c>
      <c r="V116" s="20">
        <f t="shared" si="95"/>
        <v>1784</v>
      </c>
      <c r="W116" s="180"/>
    </row>
    <row r="117" spans="1:23" ht="36" x14ac:dyDescent="0.35">
      <c r="A117" s="95" t="s">
        <v>147</v>
      </c>
      <c r="B117" s="74" t="s">
        <v>121</v>
      </c>
      <c r="C117" s="74" t="s">
        <v>122</v>
      </c>
      <c r="D117" s="74" t="s">
        <v>54</v>
      </c>
      <c r="E117" s="12" t="s">
        <v>430</v>
      </c>
      <c r="F117" s="12">
        <v>1</v>
      </c>
      <c r="G117" s="12">
        <v>5</v>
      </c>
      <c r="H117" s="12">
        <f t="shared" si="82"/>
        <v>5</v>
      </c>
      <c r="I117" s="30">
        <f t="shared" si="73"/>
        <v>5</v>
      </c>
      <c r="J117" s="112">
        <f t="shared" si="83"/>
        <v>0</v>
      </c>
      <c r="K117" s="112">
        <f t="shared" si="84"/>
        <v>25</v>
      </c>
      <c r="L117" s="112">
        <f t="shared" si="85"/>
        <v>105</v>
      </c>
      <c r="M117" s="112">
        <f t="shared" si="86"/>
        <v>110</v>
      </c>
      <c r="N117" s="112">
        <f t="shared" si="87"/>
        <v>115</v>
      </c>
      <c r="O117" s="112">
        <f t="shared" si="88"/>
        <v>100</v>
      </c>
      <c r="P117" s="112">
        <f t="shared" si="89"/>
        <v>115</v>
      </c>
      <c r="Q117" s="112">
        <f t="shared" si="90"/>
        <v>110</v>
      </c>
      <c r="R117" s="112">
        <f t="shared" si="91"/>
        <v>105</v>
      </c>
      <c r="S117" s="112">
        <f t="shared" si="92"/>
        <v>115</v>
      </c>
      <c r="T117" s="112">
        <f t="shared" si="93"/>
        <v>105</v>
      </c>
      <c r="U117" s="112">
        <f t="shared" si="94"/>
        <v>110</v>
      </c>
      <c r="V117" s="20">
        <f t="shared" si="95"/>
        <v>1115</v>
      </c>
      <c r="W117" s="180"/>
    </row>
    <row r="118" spans="1:23" ht="36" x14ac:dyDescent="0.35">
      <c r="A118" s="95" t="s">
        <v>147</v>
      </c>
      <c r="B118" s="74" t="s">
        <v>121</v>
      </c>
      <c r="C118" s="74" t="s">
        <v>122</v>
      </c>
      <c r="D118" s="74" t="s">
        <v>54</v>
      </c>
      <c r="E118" s="12" t="s">
        <v>446</v>
      </c>
      <c r="F118" s="12">
        <v>1</v>
      </c>
      <c r="G118" s="12">
        <v>4</v>
      </c>
      <c r="H118" s="12">
        <f t="shared" si="82"/>
        <v>4</v>
      </c>
      <c r="I118" s="30">
        <f t="shared" si="73"/>
        <v>4</v>
      </c>
      <c r="J118" s="112">
        <f t="shared" ref="J118:U118" si="98">+$I$118*J13</f>
        <v>0</v>
      </c>
      <c r="K118" s="112">
        <f t="shared" si="98"/>
        <v>4</v>
      </c>
      <c r="L118" s="112">
        <f t="shared" si="98"/>
        <v>20</v>
      </c>
      <c r="M118" s="112">
        <f t="shared" si="98"/>
        <v>16</v>
      </c>
      <c r="N118" s="112">
        <f t="shared" si="98"/>
        <v>16</v>
      </c>
      <c r="O118" s="112">
        <f t="shared" si="98"/>
        <v>20</v>
      </c>
      <c r="P118" s="112">
        <f t="shared" si="98"/>
        <v>16</v>
      </c>
      <c r="Q118" s="112">
        <f t="shared" si="98"/>
        <v>20</v>
      </c>
      <c r="R118" s="112">
        <f t="shared" si="98"/>
        <v>16</v>
      </c>
      <c r="S118" s="112">
        <f t="shared" si="98"/>
        <v>16</v>
      </c>
      <c r="T118" s="112">
        <f t="shared" si="98"/>
        <v>20</v>
      </c>
      <c r="U118" s="112">
        <f t="shared" si="98"/>
        <v>16</v>
      </c>
      <c r="V118" s="20">
        <f t="shared" si="95"/>
        <v>180</v>
      </c>
      <c r="W118" s="180"/>
    </row>
    <row r="119" spans="1:23" ht="54" customHeight="1" x14ac:dyDescent="0.35">
      <c r="A119" s="95" t="s">
        <v>147</v>
      </c>
      <c r="B119" s="74" t="s">
        <v>123</v>
      </c>
      <c r="C119" s="74" t="s">
        <v>124</v>
      </c>
      <c r="D119" s="74" t="s">
        <v>54</v>
      </c>
      <c r="E119" s="12" t="s">
        <v>125</v>
      </c>
      <c r="F119" s="12">
        <v>1</v>
      </c>
      <c r="G119" s="12">
        <v>6</v>
      </c>
      <c r="H119" s="12">
        <f t="shared" si="82"/>
        <v>6</v>
      </c>
      <c r="I119" s="30">
        <f t="shared" si="73"/>
        <v>6</v>
      </c>
      <c r="J119" s="112">
        <f t="shared" si="83"/>
        <v>0</v>
      </c>
      <c r="K119" s="112">
        <f t="shared" si="84"/>
        <v>30</v>
      </c>
      <c r="L119" s="112">
        <f t="shared" si="85"/>
        <v>126</v>
      </c>
      <c r="M119" s="112">
        <f t="shared" si="86"/>
        <v>132</v>
      </c>
      <c r="N119" s="112">
        <f t="shared" si="87"/>
        <v>138</v>
      </c>
      <c r="O119" s="112">
        <f t="shared" si="88"/>
        <v>120</v>
      </c>
      <c r="P119" s="112">
        <f t="shared" si="89"/>
        <v>138</v>
      </c>
      <c r="Q119" s="112">
        <f t="shared" si="90"/>
        <v>132</v>
      </c>
      <c r="R119" s="112">
        <f t="shared" si="91"/>
        <v>126</v>
      </c>
      <c r="S119" s="112">
        <f t="shared" si="92"/>
        <v>138</v>
      </c>
      <c r="T119" s="112">
        <f t="shared" si="93"/>
        <v>126</v>
      </c>
      <c r="U119" s="112">
        <f t="shared" si="94"/>
        <v>132</v>
      </c>
      <c r="V119" s="20">
        <f t="shared" si="95"/>
        <v>1338</v>
      </c>
      <c r="W119" s="180"/>
    </row>
    <row r="120" spans="1:23" ht="54" x14ac:dyDescent="0.35">
      <c r="A120" s="95" t="s">
        <v>147</v>
      </c>
      <c r="B120" s="74" t="s">
        <v>123</v>
      </c>
      <c r="C120" s="74" t="s">
        <v>124</v>
      </c>
      <c r="D120" s="74" t="s">
        <v>54</v>
      </c>
      <c r="E120" s="12" t="s">
        <v>437</v>
      </c>
      <c r="F120" s="12">
        <v>1</v>
      </c>
      <c r="G120" s="12">
        <v>5</v>
      </c>
      <c r="H120" s="12">
        <f t="shared" si="82"/>
        <v>5</v>
      </c>
      <c r="I120" s="30">
        <f t="shared" si="73"/>
        <v>5</v>
      </c>
      <c r="J120" s="112">
        <f t="shared" si="83"/>
        <v>0</v>
      </c>
      <c r="K120" s="112">
        <f t="shared" si="84"/>
        <v>25</v>
      </c>
      <c r="L120" s="112">
        <f t="shared" si="85"/>
        <v>105</v>
      </c>
      <c r="M120" s="112">
        <f t="shared" si="86"/>
        <v>110</v>
      </c>
      <c r="N120" s="112">
        <f t="shared" si="87"/>
        <v>115</v>
      </c>
      <c r="O120" s="112">
        <f t="shared" si="88"/>
        <v>100</v>
      </c>
      <c r="P120" s="112">
        <f t="shared" si="89"/>
        <v>115</v>
      </c>
      <c r="Q120" s="112">
        <f t="shared" si="90"/>
        <v>110</v>
      </c>
      <c r="R120" s="112">
        <f t="shared" si="91"/>
        <v>105</v>
      </c>
      <c r="S120" s="112">
        <f t="shared" si="92"/>
        <v>115</v>
      </c>
      <c r="T120" s="112">
        <f t="shared" si="93"/>
        <v>105</v>
      </c>
      <c r="U120" s="112">
        <f t="shared" si="94"/>
        <v>110</v>
      </c>
      <c r="V120" s="20">
        <f t="shared" si="95"/>
        <v>1115</v>
      </c>
      <c r="W120" s="180"/>
    </row>
    <row r="121" spans="1:23" ht="54" x14ac:dyDescent="0.35">
      <c r="A121" s="95" t="s">
        <v>147</v>
      </c>
      <c r="B121" s="74" t="s">
        <v>123</v>
      </c>
      <c r="C121" s="74" t="s">
        <v>124</v>
      </c>
      <c r="D121" s="74" t="s">
        <v>54</v>
      </c>
      <c r="E121" s="12" t="s">
        <v>446</v>
      </c>
      <c r="F121" s="12">
        <v>1</v>
      </c>
      <c r="G121" s="12">
        <v>4</v>
      </c>
      <c r="H121" s="12">
        <f t="shared" si="82"/>
        <v>4</v>
      </c>
      <c r="I121" s="30">
        <f t="shared" si="73"/>
        <v>4</v>
      </c>
      <c r="J121" s="112">
        <f t="shared" ref="J121:U121" si="99">+$I$121*J13</f>
        <v>0</v>
      </c>
      <c r="K121" s="112">
        <f t="shared" si="99"/>
        <v>4</v>
      </c>
      <c r="L121" s="112">
        <f t="shared" si="99"/>
        <v>20</v>
      </c>
      <c r="M121" s="112">
        <f t="shared" si="99"/>
        <v>16</v>
      </c>
      <c r="N121" s="112">
        <f t="shared" si="99"/>
        <v>16</v>
      </c>
      <c r="O121" s="112">
        <f t="shared" si="99"/>
        <v>20</v>
      </c>
      <c r="P121" s="112">
        <f t="shared" si="99"/>
        <v>16</v>
      </c>
      <c r="Q121" s="112">
        <f t="shared" si="99"/>
        <v>20</v>
      </c>
      <c r="R121" s="112">
        <f t="shared" si="99"/>
        <v>16</v>
      </c>
      <c r="S121" s="112">
        <f t="shared" si="99"/>
        <v>16</v>
      </c>
      <c r="T121" s="112">
        <f t="shared" si="99"/>
        <v>20</v>
      </c>
      <c r="U121" s="112">
        <f t="shared" si="99"/>
        <v>16</v>
      </c>
      <c r="V121" s="20">
        <f t="shared" si="95"/>
        <v>180</v>
      </c>
      <c r="W121" s="180"/>
    </row>
    <row r="122" spans="1:23" ht="36" x14ac:dyDescent="0.35">
      <c r="A122" s="95" t="s">
        <v>147</v>
      </c>
      <c r="B122" s="74" t="s">
        <v>126</v>
      </c>
      <c r="C122" s="74" t="s">
        <v>127</v>
      </c>
      <c r="D122" s="12" t="s">
        <v>54</v>
      </c>
      <c r="E122" s="12" t="s">
        <v>426</v>
      </c>
      <c r="F122" s="12">
        <v>1</v>
      </c>
      <c r="G122" s="12">
        <v>2</v>
      </c>
      <c r="H122" s="12">
        <f t="shared" si="82"/>
        <v>2</v>
      </c>
      <c r="I122" s="30">
        <f t="shared" si="73"/>
        <v>2</v>
      </c>
      <c r="J122" s="112">
        <f t="shared" si="83"/>
        <v>0</v>
      </c>
      <c r="K122" s="112">
        <f t="shared" si="84"/>
        <v>10</v>
      </c>
      <c r="L122" s="112">
        <f t="shared" si="85"/>
        <v>42</v>
      </c>
      <c r="M122" s="112">
        <f t="shared" si="86"/>
        <v>44</v>
      </c>
      <c r="N122" s="112">
        <f t="shared" si="87"/>
        <v>46</v>
      </c>
      <c r="O122" s="112">
        <f t="shared" si="88"/>
        <v>40</v>
      </c>
      <c r="P122" s="112">
        <f t="shared" si="89"/>
        <v>46</v>
      </c>
      <c r="Q122" s="112">
        <f t="shared" si="90"/>
        <v>44</v>
      </c>
      <c r="R122" s="112">
        <f t="shared" si="91"/>
        <v>42</v>
      </c>
      <c r="S122" s="112">
        <f t="shared" si="92"/>
        <v>46</v>
      </c>
      <c r="T122" s="112">
        <f t="shared" si="93"/>
        <v>42</v>
      </c>
      <c r="U122" s="112">
        <f t="shared" si="94"/>
        <v>44</v>
      </c>
      <c r="V122" s="20">
        <f t="shared" si="95"/>
        <v>446</v>
      </c>
      <c r="W122" s="180"/>
    </row>
    <row r="123" spans="1:23" ht="36" x14ac:dyDescent="0.35">
      <c r="A123" s="95" t="s">
        <v>147</v>
      </c>
      <c r="B123" s="74" t="s">
        <v>128</v>
      </c>
      <c r="C123" s="74" t="s">
        <v>129</v>
      </c>
      <c r="D123" s="12" t="s">
        <v>54</v>
      </c>
      <c r="E123" s="12" t="s">
        <v>130</v>
      </c>
      <c r="F123" s="12">
        <v>1</v>
      </c>
      <c r="G123" s="12">
        <v>1</v>
      </c>
      <c r="H123" s="12">
        <f t="shared" si="82"/>
        <v>1</v>
      </c>
      <c r="I123" s="30">
        <f t="shared" si="73"/>
        <v>1</v>
      </c>
      <c r="J123" s="112">
        <f t="shared" ref="J123:U123" si="100">+$I$123*J12</f>
        <v>0</v>
      </c>
      <c r="K123" s="112">
        <f t="shared" si="100"/>
        <v>2</v>
      </c>
      <c r="L123" s="112">
        <f t="shared" si="100"/>
        <v>9</v>
      </c>
      <c r="M123" s="112">
        <f t="shared" si="100"/>
        <v>9</v>
      </c>
      <c r="N123" s="112">
        <f t="shared" si="100"/>
        <v>9</v>
      </c>
      <c r="O123" s="112">
        <f t="shared" si="100"/>
        <v>8</v>
      </c>
      <c r="P123" s="112">
        <f t="shared" si="100"/>
        <v>9</v>
      </c>
      <c r="Q123" s="112">
        <f t="shared" si="100"/>
        <v>9</v>
      </c>
      <c r="R123" s="112">
        <f t="shared" si="100"/>
        <v>9</v>
      </c>
      <c r="S123" s="112">
        <f t="shared" si="100"/>
        <v>9</v>
      </c>
      <c r="T123" s="112">
        <f t="shared" si="100"/>
        <v>9</v>
      </c>
      <c r="U123" s="112">
        <f t="shared" si="100"/>
        <v>9</v>
      </c>
      <c r="V123" s="20">
        <f t="shared" si="95"/>
        <v>91</v>
      </c>
      <c r="W123" s="180"/>
    </row>
    <row r="124" spans="1:23" ht="36" x14ac:dyDescent="0.35">
      <c r="A124" s="95" t="s">
        <v>147</v>
      </c>
      <c r="B124" s="74" t="s">
        <v>131</v>
      </c>
      <c r="C124" s="74" t="s">
        <v>132</v>
      </c>
      <c r="D124" s="12" t="s">
        <v>54</v>
      </c>
      <c r="E124" s="12" t="s">
        <v>130</v>
      </c>
      <c r="F124" s="12">
        <v>1</v>
      </c>
      <c r="G124" s="12">
        <v>1</v>
      </c>
      <c r="H124" s="12">
        <f t="shared" si="82"/>
        <v>1</v>
      </c>
      <c r="I124" s="30">
        <f t="shared" si="73"/>
        <v>1</v>
      </c>
      <c r="J124" s="112">
        <f t="shared" ref="J124:U124" si="101">+$I$124*J12</f>
        <v>0</v>
      </c>
      <c r="K124" s="112">
        <f t="shared" si="101"/>
        <v>2</v>
      </c>
      <c r="L124" s="112">
        <f t="shared" si="101"/>
        <v>9</v>
      </c>
      <c r="M124" s="112">
        <f t="shared" si="101"/>
        <v>9</v>
      </c>
      <c r="N124" s="112">
        <f t="shared" si="101"/>
        <v>9</v>
      </c>
      <c r="O124" s="112">
        <f t="shared" si="101"/>
        <v>8</v>
      </c>
      <c r="P124" s="112">
        <f t="shared" si="101"/>
        <v>9</v>
      </c>
      <c r="Q124" s="112">
        <f t="shared" si="101"/>
        <v>9</v>
      </c>
      <c r="R124" s="112">
        <f t="shared" si="101"/>
        <v>9</v>
      </c>
      <c r="S124" s="112">
        <f t="shared" si="101"/>
        <v>9</v>
      </c>
      <c r="T124" s="112">
        <f t="shared" si="101"/>
        <v>9</v>
      </c>
      <c r="U124" s="112">
        <f t="shared" si="101"/>
        <v>9</v>
      </c>
      <c r="V124" s="20">
        <f t="shared" si="95"/>
        <v>91</v>
      </c>
      <c r="W124" s="180"/>
    </row>
    <row r="125" spans="1:23" ht="36" customHeight="1" x14ac:dyDescent="0.35">
      <c r="A125" s="95" t="s">
        <v>147</v>
      </c>
      <c r="B125" s="74" t="s">
        <v>133</v>
      </c>
      <c r="C125" s="74" t="s">
        <v>134</v>
      </c>
      <c r="D125" s="12" t="s">
        <v>54</v>
      </c>
      <c r="E125" s="12" t="s">
        <v>422</v>
      </c>
      <c r="F125" s="12">
        <v>4</v>
      </c>
      <c r="G125" s="12">
        <v>8</v>
      </c>
      <c r="H125" s="12">
        <f t="shared" si="82"/>
        <v>8</v>
      </c>
      <c r="I125" s="30">
        <f t="shared" si="73"/>
        <v>32</v>
      </c>
      <c r="J125" s="112">
        <f t="shared" si="83"/>
        <v>0</v>
      </c>
      <c r="K125" s="112">
        <f t="shared" si="84"/>
        <v>160</v>
      </c>
      <c r="L125" s="112">
        <f t="shared" si="85"/>
        <v>672</v>
      </c>
      <c r="M125" s="112">
        <f t="shared" si="86"/>
        <v>704</v>
      </c>
      <c r="N125" s="112">
        <f t="shared" si="87"/>
        <v>736</v>
      </c>
      <c r="O125" s="112">
        <f t="shared" si="88"/>
        <v>640</v>
      </c>
      <c r="P125" s="112">
        <f t="shared" si="89"/>
        <v>736</v>
      </c>
      <c r="Q125" s="112">
        <f t="shared" si="90"/>
        <v>704</v>
      </c>
      <c r="R125" s="112">
        <f t="shared" si="91"/>
        <v>672</v>
      </c>
      <c r="S125" s="112">
        <f t="shared" si="92"/>
        <v>736</v>
      </c>
      <c r="T125" s="112">
        <f t="shared" si="93"/>
        <v>672</v>
      </c>
      <c r="U125" s="112">
        <f t="shared" si="94"/>
        <v>704</v>
      </c>
      <c r="V125" s="20">
        <f t="shared" si="95"/>
        <v>7136</v>
      </c>
      <c r="W125" s="180"/>
    </row>
    <row r="126" spans="1:23" ht="54" x14ac:dyDescent="0.35">
      <c r="A126" s="95" t="s">
        <v>147</v>
      </c>
      <c r="B126" s="74" t="s">
        <v>133</v>
      </c>
      <c r="C126" s="74" t="s">
        <v>134</v>
      </c>
      <c r="D126" s="12" t="s">
        <v>54</v>
      </c>
      <c r="E126" s="12" t="s">
        <v>136</v>
      </c>
      <c r="F126" s="12">
        <v>3</v>
      </c>
      <c r="G126" s="12">
        <v>5</v>
      </c>
      <c r="H126" s="12">
        <f t="shared" si="82"/>
        <v>5</v>
      </c>
      <c r="I126" s="30">
        <f t="shared" si="73"/>
        <v>15</v>
      </c>
      <c r="J126" s="112">
        <f t="shared" si="83"/>
        <v>0</v>
      </c>
      <c r="K126" s="112">
        <f t="shared" si="84"/>
        <v>75</v>
      </c>
      <c r="L126" s="112">
        <f t="shared" si="85"/>
        <v>315</v>
      </c>
      <c r="M126" s="112">
        <f t="shared" si="86"/>
        <v>330</v>
      </c>
      <c r="N126" s="112">
        <f t="shared" si="87"/>
        <v>345</v>
      </c>
      <c r="O126" s="112">
        <f t="shared" si="88"/>
        <v>300</v>
      </c>
      <c r="P126" s="112">
        <f t="shared" si="89"/>
        <v>345</v>
      </c>
      <c r="Q126" s="112">
        <f t="shared" si="90"/>
        <v>330</v>
      </c>
      <c r="R126" s="112">
        <f t="shared" si="91"/>
        <v>315</v>
      </c>
      <c r="S126" s="112">
        <f t="shared" si="92"/>
        <v>345</v>
      </c>
      <c r="T126" s="112">
        <f t="shared" si="93"/>
        <v>315</v>
      </c>
      <c r="U126" s="112">
        <f t="shared" si="94"/>
        <v>330</v>
      </c>
      <c r="V126" s="20">
        <f t="shared" si="95"/>
        <v>3345</v>
      </c>
      <c r="W126" s="180"/>
    </row>
    <row r="127" spans="1:23" ht="72" x14ac:dyDescent="0.35">
      <c r="A127" s="95" t="s">
        <v>147</v>
      </c>
      <c r="B127" s="74" t="s">
        <v>137</v>
      </c>
      <c r="C127" s="74" t="s">
        <v>408</v>
      </c>
      <c r="D127" s="74" t="s">
        <v>52</v>
      </c>
      <c r="E127" s="12" t="s">
        <v>442</v>
      </c>
      <c r="F127" s="12">
        <v>1</v>
      </c>
      <c r="G127" s="12">
        <v>7</v>
      </c>
      <c r="H127" s="12">
        <f t="shared" si="82"/>
        <v>7</v>
      </c>
      <c r="I127" s="30">
        <f t="shared" si="73"/>
        <v>7</v>
      </c>
      <c r="J127" s="112">
        <f t="shared" si="83"/>
        <v>0</v>
      </c>
      <c r="K127" s="112">
        <f t="shared" si="84"/>
        <v>35</v>
      </c>
      <c r="L127" s="112">
        <f t="shared" si="85"/>
        <v>147</v>
      </c>
      <c r="M127" s="112">
        <f t="shared" si="86"/>
        <v>154</v>
      </c>
      <c r="N127" s="112">
        <f t="shared" si="87"/>
        <v>161</v>
      </c>
      <c r="O127" s="112">
        <f t="shared" si="88"/>
        <v>140</v>
      </c>
      <c r="P127" s="112">
        <f t="shared" si="89"/>
        <v>161</v>
      </c>
      <c r="Q127" s="112">
        <f t="shared" si="90"/>
        <v>154</v>
      </c>
      <c r="R127" s="112">
        <f t="shared" si="91"/>
        <v>147</v>
      </c>
      <c r="S127" s="112">
        <f t="shared" si="92"/>
        <v>161</v>
      </c>
      <c r="T127" s="112">
        <f t="shared" si="93"/>
        <v>147</v>
      </c>
      <c r="U127" s="112">
        <f t="shared" si="94"/>
        <v>154</v>
      </c>
      <c r="V127" s="20">
        <f t="shared" si="95"/>
        <v>1561</v>
      </c>
      <c r="W127" s="180"/>
    </row>
    <row r="128" spans="1:23" ht="72" x14ac:dyDescent="0.35">
      <c r="A128" s="95" t="s">
        <v>147</v>
      </c>
      <c r="B128" s="74" t="s">
        <v>137</v>
      </c>
      <c r="C128" s="74" t="s">
        <v>408</v>
      </c>
      <c r="D128" s="74" t="s">
        <v>52</v>
      </c>
      <c r="E128" s="12" t="s">
        <v>441</v>
      </c>
      <c r="F128" s="12">
        <v>1</v>
      </c>
      <c r="G128" s="12">
        <v>4</v>
      </c>
      <c r="H128" s="12">
        <f t="shared" si="82"/>
        <v>4</v>
      </c>
      <c r="I128" s="30">
        <f t="shared" si="73"/>
        <v>4</v>
      </c>
      <c r="J128" s="112">
        <f t="shared" ref="J128:U128" si="102">+$I$128*J13</f>
        <v>0</v>
      </c>
      <c r="K128" s="112">
        <f t="shared" si="102"/>
        <v>4</v>
      </c>
      <c r="L128" s="112">
        <f t="shared" si="102"/>
        <v>20</v>
      </c>
      <c r="M128" s="112">
        <f t="shared" si="102"/>
        <v>16</v>
      </c>
      <c r="N128" s="112">
        <f t="shared" si="102"/>
        <v>16</v>
      </c>
      <c r="O128" s="112">
        <f t="shared" si="102"/>
        <v>20</v>
      </c>
      <c r="P128" s="112">
        <f t="shared" si="102"/>
        <v>16</v>
      </c>
      <c r="Q128" s="112">
        <f t="shared" si="102"/>
        <v>20</v>
      </c>
      <c r="R128" s="112">
        <f t="shared" si="102"/>
        <v>16</v>
      </c>
      <c r="S128" s="112">
        <f t="shared" si="102"/>
        <v>16</v>
      </c>
      <c r="T128" s="112">
        <f t="shared" si="102"/>
        <v>20</v>
      </c>
      <c r="U128" s="112">
        <f t="shared" si="102"/>
        <v>16</v>
      </c>
      <c r="V128" s="20">
        <f t="shared" si="95"/>
        <v>180</v>
      </c>
      <c r="W128" s="180"/>
    </row>
    <row r="129" spans="1:23" ht="72" x14ac:dyDescent="0.35">
      <c r="A129" s="101" t="s">
        <v>147</v>
      </c>
      <c r="B129" s="74" t="s">
        <v>139</v>
      </c>
      <c r="C129" s="74" t="s">
        <v>140</v>
      </c>
      <c r="D129" s="12" t="s">
        <v>52</v>
      </c>
      <c r="E129" s="12" t="s">
        <v>483</v>
      </c>
      <c r="F129" s="12">
        <v>1</v>
      </c>
      <c r="G129" s="12">
        <v>1</v>
      </c>
      <c r="H129" s="12">
        <f t="shared" si="82"/>
        <v>1</v>
      </c>
      <c r="I129" s="30">
        <f t="shared" si="73"/>
        <v>1</v>
      </c>
      <c r="J129" s="112">
        <f t="shared" ref="J129:U129" si="103">+$I$129*J8</f>
        <v>0</v>
      </c>
      <c r="K129" s="112">
        <f t="shared" si="103"/>
        <v>3</v>
      </c>
      <c r="L129" s="112">
        <f t="shared" si="103"/>
        <v>13</v>
      </c>
      <c r="M129" s="112">
        <f t="shared" si="103"/>
        <v>13</v>
      </c>
      <c r="N129" s="112">
        <f t="shared" si="103"/>
        <v>14</v>
      </c>
      <c r="O129" s="112">
        <f t="shared" si="103"/>
        <v>12</v>
      </c>
      <c r="P129" s="112">
        <f t="shared" si="103"/>
        <v>14</v>
      </c>
      <c r="Q129" s="112">
        <f t="shared" si="103"/>
        <v>13</v>
      </c>
      <c r="R129" s="112">
        <f t="shared" si="103"/>
        <v>13</v>
      </c>
      <c r="S129" s="112">
        <f t="shared" si="103"/>
        <v>13</v>
      </c>
      <c r="T129" s="112">
        <f t="shared" si="103"/>
        <v>13</v>
      </c>
      <c r="U129" s="112">
        <f t="shared" si="103"/>
        <v>13</v>
      </c>
      <c r="V129" s="20">
        <f t="shared" si="95"/>
        <v>134</v>
      </c>
      <c r="W129" s="180"/>
    </row>
    <row r="130" spans="1:23" ht="72" x14ac:dyDescent="0.35">
      <c r="A130" s="95" t="s">
        <v>147</v>
      </c>
      <c r="B130" s="74" t="s">
        <v>141</v>
      </c>
      <c r="C130" s="74" t="s">
        <v>138</v>
      </c>
      <c r="D130" s="12" t="s">
        <v>52</v>
      </c>
      <c r="E130" s="12" t="s">
        <v>484</v>
      </c>
      <c r="F130" s="12">
        <v>1</v>
      </c>
      <c r="G130" s="12">
        <v>1</v>
      </c>
      <c r="H130" s="12">
        <f t="shared" si="82"/>
        <v>1</v>
      </c>
      <c r="I130" s="30">
        <f t="shared" si="73"/>
        <v>1</v>
      </c>
      <c r="J130" s="112">
        <f t="shared" ref="J130:U130" si="104">+$I$130*J8</f>
        <v>0</v>
      </c>
      <c r="K130" s="112">
        <f t="shared" si="104"/>
        <v>3</v>
      </c>
      <c r="L130" s="112">
        <f t="shared" si="104"/>
        <v>13</v>
      </c>
      <c r="M130" s="112">
        <f t="shared" si="104"/>
        <v>13</v>
      </c>
      <c r="N130" s="112">
        <f t="shared" si="104"/>
        <v>14</v>
      </c>
      <c r="O130" s="112">
        <f t="shared" si="104"/>
        <v>12</v>
      </c>
      <c r="P130" s="112">
        <f t="shared" si="104"/>
        <v>14</v>
      </c>
      <c r="Q130" s="112">
        <f t="shared" si="104"/>
        <v>13</v>
      </c>
      <c r="R130" s="112">
        <f t="shared" si="104"/>
        <v>13</v>
      </c>
      <c r="S130" s="112">
        <f t="shared" si="104"/>
        <v>13</v>
      </c>
      <c r="T130" s="112">
        <f t="shared" si="104"/>
        <v>13</v>
      </c>
      <c r="U130" s="112">
        <f t="shared" si="104"/>
        <v>13</v>
      </c>
      <c r="V130" s="20">
        <f t="shared" si="95"/>
        <v>134</v>
      </c>
      <c r="W130" s="180"/>
    </row>
    <row r="131" spans="1:23" ht="54" x14ac:dyDescent="0.35">
      <c r="A131" s="95" t="s">
        <v>147</v>
      </c>
      <c r="B131" s="74" t="s">
        <v>142</v>
      </c>
      <c r="C131" s="74" t="s">
        <v>143</v>
      </c>
      <c r="D131" s="12" t="s">
        <v>52</v>
      </c>
      <c r="E131" s="12" t="s">
        <v>144</v>
      </c>
      <c r="F131" s="12">
        <v>1</v>
      </c>
      <c r="G131" s="12">
        <v>3</v>
      </c>
      <c r="H131" s="12">
        <f t="shared" si="82"/>
        <v>3</v>
      </c>
      <c r="I131" s="30">
        <f t="shared" si="73"/>
        <v>3</v>
      </c>
      <c r="J131" s="112">
        <f t="shared" si="83"/>
        <v>0</v>
      </c>
      <c r="K131" s="112">
        <f t="shared" si="84"/>
        <v>15</v>
      </c>
      <c r="L131" s="112">
        <f t="shared" si="85"/>
        <v>63</v>
      </c>
      <c r="M131" s="112">
        <f t="shared" si="86"/>
        <v>66</v>
      </c>
      <c r="N131" s="112">
        <f t="shared" si="87"/>
        <v>69</v>
      </c>
      <c r="O131" s="112">
        <f t="shared" si="88"/>
        <v>60</v>
      </c>
      <c r="P131" s="112">
        <f t="shared" si="89"/>
        <v>69</v>
      </c>
      <c r="Q131" s="112">
        <f t="shared" si="90"/>
        <v>66</v>
      </c>
      <c r="R131" s="112">
        <f t="shared" si="91"/>
        <v>63</v>
      </c>
      <c r="S131" s="112">
        <f t="shared" si="92"/>
        <v>69</v>
      </c>
      <c r="T131" s="112">
        <f t="shared" si="93"/>
        <v>63</v>
      </c>
      <c r="U131" s="112">
        <f t="shared" si="94"/>
        <v>66</v>
      </c>
      <c r="V131" s="20">
        <f t="shared" si="95"/>
        <v>669</v>
      </c>
      <c r="W131" s="180"/>
    </row>
    <row r="132" spans="1:23" ht="54" x14ac:dyDescent="0.35">
      <c r="A132" s="95" t="s">
        <v>147</v>
      </c>
      <c r="B132" s="74" t="s">
        <v>145</v>
      </c>
      <c r="C132" s="74" t="s">
        <v>138</v>
      </c>
      <c r="D132" s="12" t="s">
        <v>52</v>
      </c>
      <c r="E132" s="12" t="s">
        <v>429</v>
      </c>
      <c r="F132" s="12">
        <v>1</v>
      </c>
      <c r="G132" s="12">
        <v>4</v>
      </c>
      <c r="H132" s="12">
        <f t="shared" si="82"/>
        <v>4</v>
      </c>
      <c r="I132" s="30">
        <f t="shared" si="73"/>
        <v>4</v>
      </c>
      <c r="J132" s="112">
        <f t="shared" si="83"/>
        <v>0</v>
      </c>
      <c r="K132" s="112">
        <f t="shared" si="84"/>
        <v>20</v>
      </c>
      <c r="L132" s="112">
        <f t="shared" si="85"/>
        <v>84</v>
      </c>
      <c r="M132" s="112">
        <f t="shared" si="86"/>
        <v>88</v>
      </c>
      <c r="N132" s="112">
        <f t="shared" si="87"/>
        <v>92</v>
      </c>
      <c r="O132" s="112">
        <f t="shared" si="88"/>
        <v>80</v>
      </c>
      <c r="P132" s="112">
        <f t="shared" si="89"/>
        <v>92</v>
      </c>
      <c r="Q132" s="112">
        <f t="shared" si="90"/>
        <v>88</v>
      </c>
      <c r="R132" s="112">
        <f t="shared" si="91"/>
        <v>84</v>
      </c>
      <c r="S132" s="112">
        <f t="shared" si="92"/>
        <v>92</v>
      </c>
      <c r="T132" s="112">
        <f t="shared" si="93"/>
        <v>84</v>
      </c>
      <c r="U132" s="112">
        <f t="shared" si="94"/>
        <v>88</v>
      </c>
      <c r="V132" s="20">
        <f t="shared" si="95"/>
        <v>892</v>
      </c>
      <c r="W132" s="180"/>
    </row>
    <row r="133" spans="1:23" ht="36" x14ac:dyDescent="0.35">
      <c r="A133" s="95" t="s">
        <v>147</v>
      </c>
      <c r="B133" s="74" t="s">
        <v>146</v>
      </c>
      <c r="C133" s="74" t="s">
        <v>409</v>
      </c>
      <c r="D133" s="12" t="s">
        <v>183</v>
      </c>
      <c r="E133" s="12" t="s">
        <v>447</v>
      </c>
      <c r="F133" s="12">
        <v>1</v>
      </c>
      <c r="G133" s="12">
        <v>5</v>
      </c>
      <c r="H133" s="12">
        <f t="shared" si="82"/>
        <v>5</v>
      </c>
      <c r="I133" s="30">
        <f t="shared" si="73"/>
        <v>5</v>
      </c>
      <c r="J133" s="112">
        <f t="shared" si="83"/>
        <v>0</v>
      </c>
      <c r="K133" s="112">
        <f t="shared" si="84"/>
        <v>25</v>
      </c>
      <c r="L133" s="112">
        <f t="shared" si="85"/>
        <v>105</v>
      </c>
      <c r="M133" s="112">
        <f t="shared" si="86"/>
        <v>110</v>
      </c>
      <c r="N133" s="112">
        <f t="shared" si="87"/>
        <v>115</v>
      </c>
      <c r="O133" s="112">
        <f t="shared" si="88"/>
        <v>100</v>
      </c>
      <c r="P133" s="112">
        <f t="shared" si="89"/>
        <v>115</v>
      </c>
      <c r="Q133" s="112">
        <f t="shared" si="90"/>
        <v>110</v>
      </c>
      <c r="R133" s="112">
        <f t="shared" si="91"/>
        <v>105</v>
      </c>
      <c r="S133" s="112">
        <f t="shared" si="92"/>
        <v>115</v>
      </c>
      <c r="T133" s="112">
        <f t="shared" si="93"/>
        <v>105</v>
      </c>
      <c r="U133" s="112">
        <f t="shared" si="94"/>
        <v>110</v>
      </c>
      <c r="V133" s="20">
        <f t="shared" si="95"/>
        <v>1115</v>
      </c>
      <c r="W133" s="180"/>
    </row>
    <row r="134" spans="1:23" ht="36.75" thickBot="1" x14ac:dyDescent="0.4">
      <c r="A134" s="159" t="s">
        <v>147</v>
      </c>
      <c r="B134" s="160" t="s">
        <v>146</v>
      </c>
      <c r="C134" s="160" t="s">
        <v>409</v>
      </c>
      <c r="D134" s="161" t="s">
        <v>183</v>
      </c>
      <c r="E134" s="161" t="s">
        <v>448</v>
      </c>
      <c r="F134" s="161">
        <v>1</v>
      </c>
      <c r="G134" s="161">
        <v>3</v>
      </c>
      <c r="H134" s="161">
        <f t="shared" si="82"/>
        <v>3</v>
      </c>
      <c r="I134" s="155">
        <f t="shared" si="73"/>
        <v>3</v>
      </c>
      <c r="J134" s="113">
        <f t="shared" ref="J134:U134" si="105">+$I$134*J13</f>
        <v>0</v>
      </c>
      <c r="K134" s="113">
        <f t="shared" si="105"/>
        <v>3</v>
      </c>
      <c r="L134" s="113">
        <f t="shared" si="105"/>
        <v>15</v>
      </c>
      <c r="M134" s="113">
        <f t="shared" si="105"/>
        <v>12</v>
      </c>
      <c r="N134" s="113">
        <f t="shared" si="105"/>
        <v>12</v>
      </c>
      <c r="O134" s="113">
        <f t="shared" si="105"/>
        <v>15</v>
      </c>
      <c r="P134" s="113">
        <f t="shared" si="105"/>
        <v>12</v>
      </c>
      <c r="Q134" s="113">
        <f t="shared" si="105"/>
        <v>15</v>
      </c>
      <c r="R134" s="113">
        <f t="shared" si="105"/>
        <v>12</v>
      </c>
      <c r="S134" s="113">
        <f t="shared" si="105"/>
        <v>12</v>
      </c>
      <c r="T134" s="113">
        <f t="shared" si="105"/>
        <v>15</v>
      </c>
      <c r="U134" s="113">
        <f t="shared" si="105"/>
        <v>12</v>
      </c>
      <c r="V134" s="51">
        <f t="shared" si="95"/>
        <v>135</v>
      </c>
      <c r="W134" s="181"/>
    </row>
    <row r="135" spans="1:23" ht="54" x14ac:dyDescent="0.35">
      <c r="A135" s="114" t="s">
        <v>200</v>
      </c>
      <c r="B135" s="72" t="s">
        <v>193</v>
      </c>
      <c r="C135" s="72" t="s">
        <v>323</v>
      </c>
      <c r="D135" s="40" t="s">
        <v>50</v>
      </c>
      <c r="E135" s="41" t="s">
        <v>449</v>
      </c>
      <c r="F135" s="41">
        <v>2</v>
      </c>
      <c r="G135" s="42">
        <v>7</v>
      </c>
      <c r="H135" s="42">
        <v>7</v>
      </c>
      <c r="I135" s="42">
        <f t="shared" si="73"/>
        <v>14</v>
      </c>
      <c r="J135" s="42">
        <f t="shared" ref="J135:U135" si="106">+$I$135*J6</f>
        <v>0</v>
      </c>
      <c r="K135" s="42">
        <f t="shared" si="106"/>
        <v>70</v>
      </c>
      <c r="L135" s="42">
        <f t="shared" si="106"/>
        <v>294</v>
      </c>
      <c r="M135" s="42">
        <f t="shared" si="106"/>
        <v>308</v>
      </c>
      <c r="N135" s="42">
        <f t="shared" si="106"/>
        <v>322</v>
      </c>
      <c r="O135" s="42">
        <f t="shared" si="106"/>
        <v>280</v>
      </c>
      <c r="P135" s="42">
        <f t="shared" si="106"/>
        <v>322</v>
      </c>
      <c r="Q135" s="42">
        <f t="shared" si="106"/>
        <v>308</v>
      </c>
      <c r="R135" s="42">
        <f t="shared" si="106"/>
        <v>294</v>
      </c>
      <c r="S135" s="42">
        <f t="shared" si="106"/>
        <v>322</v>
      </c>
      <c r="T135" s="42">
        <f t="shared" si="106"/>
        <v>294</v>
      </c>
      <c r="U135" s="42">
        <f t="shared" si="106"/>
        <v>308</v>
      </c>
      <c r="V135" s="48">
        <f>SUM(J135:U135)</f>
        <v>3122</v>
      </c>
      <c r="W135" s="186">
        <f>SUM(V135:V139)</f>
        <v>6244</v>
      </c>
    </row>
    <row r="136" spans="1:23" ht="36" x14ac:dyDescent="0.35">
      <c r="A136" s="115" t="s">
        <v>200</v>
      </c>
      <c r="B136" s="34" t="s">
        <v>193</v>
      </c>
      <c r="C136" s="34" t="s">
        <v>194</v>
      </c>
      <c r="D136" s="31" t="s">
        <v>50</v>
      </c>
      <c r="E136" s="12" t="s">
        <v>443</v>
      </c>
      <c r="F136" s="31">
        <v>1</v>
      </c>
      <c r="G136" s="31">
        <v>4</v>
      </c>
      <c r="H136" s="31">
        <v>4</v>
      </c>
      <c r="I136" s="30">
        <f t="shared" si="73"/>
        <v>4</v>
      </c>
      <c r="J136" s="30">
        <f t="shared" ref="J136:U136" si="107">+$I$136*J6</f>
        <v>0</v>
      </c>
      <c r="K136" s="30">
        <f t="shared" si="107"/>
        <v>20</v>
      </c>
      <c r="L136" s="30">
        <f t="shared" si="107"/>
        <v>84</v>
      </c>
      <c r="M136" s="30">
        <f t="shared" si="107"/>
        <v>88</v>
      </c>
      <c r="N136" s="30">
        <f t="shared" si="107"/>
        <v>92</v>
      </c>
      <c r="O136" s="30">
        <f t="shared" si="107"/>
        <v>80</v>
      </c>
      <c r="P136" s="30">
        <f t="shared" si="107"/>
        <v>92</v>
      </c>
      <c r="Q136" s="30">
        <f t="shared" si="107"/>
        <v>88</v>
      </c>
      <c r="R136" s="30">
        <f t="shared" si="107"/>
        <v>84</v>
      </c>
      <c r="S136" s="30">
        <f t="shared" si="107"/>
        <v>92</v>
      </c>
      <c r="T136" s="30">
        <f t="shared" si="107"/>
        <v>84</v>
      </c>
      <c r="U136" s="30">
        <f t="shared" si="107"/>
        <v>88</v>
      </c>
      <c r="V136" s="24">
        <f t="shared" ref="V136:V139" si="108">SUM(J136:U136)</f>
        <v>892</v>
      </c>
      <c r="W136" s="187"/>
    </row>
    <row r="137" spans="1:23" ht="54" x14ac:dyDescent="0.35">
      <c r="A137" s="115" t="s">
        <v>200</v>
      </c>
      <c r="B137" s="34" t="s">
        <v>195</v>
      </c>
      <c r="C137" s="34" t="s">
        <v>196</v>
      </c>
      <c r="D137" s="31" t="s">
        <v>50</v>
      </c>
      <c r="E137" s="12" t="s">
        <v>443</v>
      </c>
      <c r="F137" s="31">
        <v>1</v>
      </c>
      <c r="G137" s="31">
        <v>4</v>
      </c>
      <c r="H137" s="31">
        <v>4</v>
      </c>
      <c r="I137" s="30">
        <f t="shared" si="73"/>
        <v>4</v>
      </c>
      <c r="J137" s="30">
        <f t="shared" ref="J137:U137" si="109">+$I$137*J6</f>
        <v>0</v>
      </c>
      <c r="K137" s="30">
        <f t="shared" si="109"/>
        <v>20</v>
      </c>
      <c r="L137" s="30">
        <f t="shared" si="109"/>
        <v>84</v>
      </c>
      <c r="M137" s="30">
        <f t="shared" si="109"/>
        <v>88</v>
      </c>
      <c r="N137" s="30">
        <f t="shared" si="109"/>
        <v>92</v>
      </c>
      <c r="O137" s="30">
        <f t="shared" si="109"/>
        <v>80</v>
      </c>
      <c r="P137" s="30">
        <f t="shared" si="109"/>
        <v>92</v>
      </c>
      <c r="Q137" s="30">
        <f t="shared" si="109"/>
        <v>88</v>
      </c>
      <c r="R137" s="30">
        <f t="shared" si="109"/>
        <v>84</v>
      </c>
      <c r="S137" s="30">
        <f t="shared" si="109"/>
        <v>92</v>
      </c>
      <c r="T137" s="30">
        <f t="shared" si="109"/>
        <v>84</v>
      </c>
      <c r="U137" s="30">
        <f t="shared" si="109"/>
        <v>88</v>
      </c>
      <c r="V137" s="24">
        <f t="shared" si="108"/>
        <v>892</v>
      </c>
      <c r="W137" s="187"/>
    </row>
    <row r="138" spans="1:23" ht="36" x14ac:dyDescent="0.35">
      <c r="A138" s="115" t="s">
        <v>200</v>
      </c>
      <c r="B138" s="34" t="s">
        <v>197</v>
      </c>
      <c r="C138" s="34" t="s">
        <v>198</v>
      </c>
      <c r="D138" s="31" t="s">
        <v>54</v>
      </c>
      <c r="E138" s="12" t="s">
        <v>450</v>
      </c>
      <c r="F138" s="31">
        <v>1</v>
      </c>
      <c r="G138" s="31">
        <v>4</v>
      </c>
      <c r="H138" s="31">
        <v>4</v>
      </c>
      <c r="I138" s="30">
        <f t="shared" si="73"/>
        <v>4</v>
      </c>
      <c r="J138" s="30">
        <f t="shared" ref="J138:U138" si="110">+$I$138*J6</f>
        <v>0</v>
      </c>
      <c r="K138" s="30">
        <f t="shared" si="110"/>
        <v>20</v>
      </c>
      <c r="L138" s="30">
        <f t="shared" si="110"/>
        <v>84</v>
      </c>
      <c r="M138" s="30">
        <f t="shared" si="110"/>
        <v>88</v>
      </c>
      <c r="N138" s="30">
        <f t="shared" si="110"/>
        <v>92</v>
      </c>
      <c r="O138" s="30">
        <f t="shared" si="110"/>
        <v>80</v>
      </c>
      <c r="P138" s="30">
        <f t="shared" si="110"/>
        <v>92</v>
      </c>
      <c r="Q138" s="30">
        <f t="shared" si="110"/>
        <v>88</v>
      </c>
      <c r="R138" s="30">
        <f t="shared" si="110"/>
        <v>84</v>
      </c>
      <c r="S138" s="30">
        <f t="shared" si="110"/>
        <v>92</v>
      </c>
      <c r="T138" s="30">
        <f t="shared" si="110"/>
        <v>84</v>
      </c>
      <c r="U138" s="30">
        <f t="shared" si="110"/>
        <v>88</v>
      </c>
      <c r="V138" s="24">
        <f t="shared" si="108"/>
        <v>892</v>
      </c>
      <c r="W138" s="187"/>
    </row>
    <row r="139" spans="1:23" ht="36.75" thickBot="1" x14ac:dyDescent="0.4">
      <c r="A139" s="116" t="s">
        <v>200</v>
      </c>
      <c r="B139" s="73" t="s">
        <v>197</v>
      </c>
      <c r="C139" s="73" t="s">
        <v>199</v>
      </c>
      <c r="D139" s="44" t="s">
        <v>52</v>
      </c>
      <c r="E139" s="45" t="s">
        <v>322</v>
      </c>
      <c r="F139" s="44">
        <v>1</v>
      </c>
      <c r="G139" s="44">
        <v>2</v>
      </c>
      <c r="H139" s="44">
        <v>2</v>
      </c>
      <c r="I139" s="46">
        <f t="shared" si="73"/>
        <v>2</v>
      </c>
      <c r="J139" s="46">
        <f t="shared" ref="J139:U139" si="111">+$I$139*J6</f>
        <v>0</v>
      </c>
      <c r="K139" s="46">
        <f t="shared" si="111"/>
        <v>10</v>
      </c>
      <c r="L139" s="46">
        <f t="shared" si="111"/>
        <v>42</v>
      </c>
      <c r="M139" s="46">
        <f t="shared" si="111"/>
        <v>44</v>
      </c>
      <c r="N139" s="46">
        <f t="shared" si="111"/>
        <v>46</v>
      </c>
      <c r="O139" s="46">
        <f t="shared" si="111"/>
        <v>40</v>
      </c>
      <c r="P139" s="46">
        <f t="shared" si="111"/>
        <v>46</v>
      </c>
      <c r="Q139" s="46">
        <f t="shared" si="111"/>
        <v>44</v>
      </c>
      <c r="R139" s="46">
        <f t="shared" si="111"/>
        <v>42</v>
      </c>
      <c r="S139" s="46">
        <f t="shared" si="111"/>
        <v>46</v>
      </c>
      <c r="T139" s="46">
        <f t="shared" si="111"/>
        <v>42</v>
      </c>
      <c r="U139" s="46">
        <f t="shared" si="111"/>
        <v>44</v>
      </c>
      <c r="V139" s="49">
        <f t="shared" si="108"/>
        <v>446</v>
      </c>
      <c r="W139" s="188"/>
    </row>
    <row r="140" spans="1:23" ht="54.75" thickBot="1" x14ac:dyDescent="0.4">
      <c r="A140" s="162" t="s">
        <v>204</v>
      </c>
      <c r="B140" s="163" t="s">
        <v>201</v>
      </c>
      <c r="C140" s="163" t="s">
        <v>202</v>
      </c>
      <c r="D140" s="164" t="s">
        <v>203</v>
      </c>
      <c r="E140" s="165" t="s">
        <v>451</v>
      </c>
      <c r="F140" s="165">
        <v>1</v>
      </c>
      <c r="G140" s="166">
        <v>8</v>
      </c>
      <c r="H140" s="166">
        <v>8</v>
      </c>
      <c r="I140" s="166">
        <f t="shared" si="73"/>
        <v>8</v>
      </c>
      <c r="J140" s="54">
        <f t="shared" ref="J140:U140" si="112">+$I$140*J6</f>
        <v>0</v>
      </c>
      <c r="K140" s="54">
        <f t="shared" si="112"/>
        <v>40</v>
      </c>
      <c r="L140" s="54">
        <f t="shared" si="112"/>
        <v>168</v>
      </c>
      <c r="M140" s="54">
        <f t="shared" si="112"/>
        <v>176</v>
      </c>
      <c r="N140" s="54">
        <f t="shared" si="112"/>
        <v>184</v>
      </c>
      <c r="O140" s="54">
        <f t="shared" si="112"/>
        <v>160</v>
      </c>
      <c r="P140" s="54">
        <f t="shared" si="112"/>
        <v>184</v>
      </c>
      <c r="Q140" s="54">
        <f t="shared" si="112"/>
        <v>176</v>
      </c>
      <c r="R140" s="54">
        <f t="shared" si="112"/>
        <v>168</v>
      </c>
      <c r="S140" s="54">
        <f t="shared" si="112"/>
        <v>184</v>
      </c>
      <c r="T140" s="54">
        <f t="shared" si="112"/>
        <v>168</v>
      </c>
      <c r="U140" s="54">
        <f t="shared" si="112"/>
        <v>176</v>
      </c>
      <c r="V140" s="55">
        <f>SUM(J140:U140)</f>
        <v>1784</v>
      </c>
      <c r="W140" s="56">
        <f>SUM(V140:V140)</f>
        <v>1784</v>
      </c>
    </row>
    <row r="141" spans="1:23" ht="36" x14ac:dyDescent="0.35">
      <c r="A141" s="57" t="s">
        <v>76</v>
      </c>
      <c r="B141" s="72" t="s">
        <v>55</v>
      </c>
      <c r="C141" s="72" t="s">
        <v>56</v>
      </c>
      <c r="D141" s="40" t="s">
        <v>50</v>
      </c>
      <c r="E141" s="40" t="s">
        <v>269</v>
      </c>
      <c r="F141" s="40">
        <v>1</v>
      </c>
      <c r="G141" s="40">
        <v>8</v>
      </c>
      <c r="H141" s="40">
        <v>8</v>
      </c>
      <c r="I141" s="42">
        <f t="shared" si="73"/>
        <v>8</v>
      </c>
      <c r="J141" s="58">
        <f>+I141*$J6</f>
        <v>0</v>
      </c>
      <c r="K141" s="58">
        <f>$I141*$K6</f>
        <v>40</v>
      </c>
      <c r="L141" s="58">
        <f>+I141*L6</f>
        <v>168</v>
      </c>
      <c r="M141" s="58">
        <f>+I141*$M$6</f>
        <v>176</v>
      </c>
      <c r="N141" s="58">
        <f>+I141*$N$6</f>
        <v>184</v>
      </c>
      <c r="O141" s="58">
        <f>+I141*$O$6</f>
        <v>160</v>
      </c>
      <c r="P141" s="58">
        <f>+I141*$P$6</f>
        <v>184</v>
      </c>
      <c r="Q141" s="58">
        <f>+I141*$Q$6</f>
        <v>176</v>
      </c>
      <c r="R141" s="58">
        <f>+I141*$R$6</f>
        <v>168</v>
      </c>
      <c r="S141" s="58">
        <f>+I141*$S$6</f>
        <v>184</v>
      </c>
      <c r="T141" s="58">
        <f>+I141*$T$6</f>
        <v>168</v>
      </c>
      <c r="U141" s="58">
        <f>+I141*$U$6</f>
        <v>176</v>
      </c>
      <c r="V141" s="59">
        <f>SUM(J141:U141)</f>
        <v>1784</v>
      </c>
      <c r="W141" s="179">
        <f>SUM(V141:V149)</f>
        <v>8474</v>
      </c>
    </row>
    <row r="142" spans="1:23" ht="36" x14ac:dyDescent="0.35">
      <c r="A142" s="60" t="s">
        <v>76</v>
      </c>
      <c r="B142" s="34" t="s">
        <v>55</v>
      </c>
      <c r="C142" s="34" t="s">
        <v>58</v>
      </c>
      <c r="D142" s="31" t="s">
        <v>50</v>
      </c>
      <c r="E142" s="31" t="s">
        <v>443</v>
      </c>
      <c r="F142" s="31">
        <v>1</v>
      </c>
      <c r="G142" s="31">
        <v>4</v>
      </c>
      <c r="H142" s="31">
        <v>4</v>
      </c>
      <c r="I142" s="30">
        <f t="shared" si="73"/>
        <v>4</v>
      </c>
      <c r="J142" s="10">
        <f>+I142*$J6</f>
        <v>0</v>
      </c>
      <c r="K142" s="10">
        <f>+I142*K6</f>
        <v>20</v>
      </c>
      <c r="L142" s="10">
        <f>+I142*L6</f>
        <v>84</v>
      </c>
      <c r="M142" s="10">
        <f t="shared" ref="M142:M149" si="113">+I142*$M$6</f>
        <v>88</v>
      </c>
      <c r="N142" s="10">
        <f t="shared" ref="N142:N149" si="114">+I142*$N$6</f>
        <v>92</v>
      </c>
      <c r="O142" s="10">
        <f t="shared" ref="O142:O149" si="115">+I142*$O$6</f>
        <v>80</v>
      </c>
      <c r="P142" s="10">
        <f t="shared" ref="P142:P149" si="116">+I142*$P$6</f>
        <v>92</v>
      </c>
      <c r="Q142" s="10">
        <f t="shared" ref="Q142:Q149" si="117">+I142*$Q$6</f>
        <v>88</v>
      </c>
      <c r="R142" s="10">
        <f t="shared" ref="R142:R149" si="118">+I142*$R$6</f>
        <v>84</v>
      </c>
      <c r="S142" s="10">
        <f t="shared" ref="S142:S149" si="119">+I142*$S$6</f>
        <v>92</v>
      </c>
      <c r="T142" s="10">
        <f t="shared" ref="T142:T149" si="120">+I142*$T$6</f>
        <v>84</v>
      </c>
      <c r="U142" s="10">
        <f t="shared" ref="U142:U149" si="121">+I142*$U$6</f>
        <v>88</v>
      </c>
      <c r="V142" s="11">
        <f t="shared" ref="V142:V149" si="122">SUM(J142:U142)</f>
        <v>892</v>
      </c>
      <c r="W142" s="180"/>
    </row>
    <row r="143" spans="1:23" ht="36" x14ac:dyDescent="0.35">
      <c r="A143" s="60" t="s">
        <v>76</v>
      </c>
      <c r="B143" s="34" t="s">
        <v>59</v>
      </c>
      <c r="C143" s="34" t="s">
        <v>60</v>
      </c>
      <c r="D143" s="31" t="s">
        <v>50</v>
      </c>
      <c r="E143" s="31" t="s">
        <v>438</v>
      </c>
      <c r="F143" s="31">
        <v>1</v>
      </c>
      <c r="G143" s="31">
        <v>2</v>
      </c>
      <c r="H143" s="31">
        <v>2</v>
      </c>
      <c r="I143" s="30">
        <f t="shared" si="73"/>
        <v>2</v>
      </c>
      <c r="J143" s="10">
        <f>+I143*$J6</f>
        <v>0</v>
      </c>
      <c r="K143" s="10">
        <f>+I143*K6</f>
        <v>10</v>
      </c>
      <c r="L143" s="10">
        <f>+I143*L6</f>
        <v>42</v>
      </c>
      <c r="M143" s="10">
        <f t="shared" si="113"/>
        <v>44</v>
      </c>
      <c r="N143" s="10">
        <f t="shared" si="114"/>
        <v>46</v>
      </c>
      <c r="O143" s="10">
        <f t="shared" si="115"/>
        <v>40</v>
      </c>
      <c r="P143" s="10">
        <f t="shared" si="116"/>
        <v>46</v>
      </c>
      <c r="Q143" s="10">
        <f t="shared" si="117"/>
        <v>44</v>
      </c>
      <c r="R143" s="10">
        <f t="shared" si="118"/>
        <v>42</v>
      </c>
      <c r="S143" s="10">
        <f t="shared" si="119"/>
        <v>46</v>
      </c>
      <c r="T143" s="10">
        <f t="shared" si="120"/>
        <v>42</v>
      </c>
      <c r="U143" s="10">
        <f t="shared" si="121"/>
        <v>44</v>
      </c>
      <c r="V143" s="11">
        <f t="shared" si="122"/>
        <v>446</v>
      </c>
      <c r="W143" s="180"/>
    </row>
    <row r="144" spans="1:23" ht="36" x14ac:dyDescent="0.35">
      <c r="A144" s="60" t="s">
        <v>76</v>
      </c>
      <c r="B144" s="34" t="s">
        <v>61</v>
      </c>
      <c r="C144" s="34" t="s">
        <v>62</v>
      </c>
      <c r="D144" s="31" t="s">
        <v>50</v>
      </c>
      <c r="E144" s="31" t="s">
        <v>429</v>
      </c>
      <c r="F144" s="31">
        <v>1</v>
      </c>
      <c r="G144" s="31">
        <v>4</v>
      </c>
      <c r="H144" s="31">
        <v>4</v>
      </c>
      <c r="I144" s="30">
        <f t="shared" si="73"/>
        <v>4</v>
      </c>
      <c r="J144" s="10">
        <f>+I144*$J6</f>
        <v>0</v>
      </c>
      <c r="K144" s="10">
        <f>+I144*K6</f>
        <v>20</v>
      </c>
      <c r="L144" s="10">
        <f>+I144*L6</f>
        <v>84</v>
      </c>
      <c r="M144" s="10">
        <f t="shared" si="113"/>
        <v>88</v>
      </c>
      <c r="N144" s="10">
        <f t="shared" si="114"/>
        <v>92</v>
      </c>
      <c r="O144" s="10">
        <f t="shared" si="115"/>
        <v>80</v>
      </c>
      <c r="P144" s="10">
        <f t="shared" si="116"/>
        <v>92</v>
      </c>
      <c r="Q144" s="10">
        <f t="shared" si="117"/>
        <v>88</v>
      </c>
      <c r="R144" s="10">
        <f t="shared" si="118"/>
        <v>84</v>
      </c>
      <c r="S144" s="10">
        <f t="shared" si="119"/>
        <v>92</v>
      </c>
      <c r="T144" s="10">
        <f t="shared" si="120"/>
        <v>84</v>
      </c>
      <c r="U144" s="10">
        <f t="shared" si="121"/>
        <v>88</v>
      </c>
      <c r="V144" s="11">
        <f t="shared" si="122"/>
        <v>892</v>
      </c>
      <c r="W144" s="180"/>
    </row>
    <row r="145" spans="1:23" ht="54" x14ac:dyDescent="0.35">
      <c r="A145" s="60" t="s">
        <v>76</v>
      </c>
      <c r="B145" s="34" t="s">
        <v>64</v>
      </c>
      <c r="C145" s="34" t="s">
        <v>65</v>
      </c>
      <c r="D145" s="31" t="s">
        <v>50</v>
      </c>
      <c r="E145" s="31" t="s">
        <v>438</v>
      </c>
      <c r="F145" s="31">
        <v>1</v>
      </c>
      <c r="G145" s="31">
        <v>2</v>
      </c>
      <c r="H145" s="31">
        <v>2</v>
      </c>
      <c r="I145" s="30">
        <f t="shared" ref="I145:I208" si="123">+G145*F145</f>
        <v>2</v>
      </c>
      <c r="J145" s="10">
        <f>+I145*$J6</f>
        <v>0</v>
      </c>
      <c r="K145" s="10">
        <f>+I145*K6</f>
        <v>10</v>
      </c>
      <c r="L145" s="10">
        <f>+I145*L6</f>
        <v>42</v>
      </c>
      <c r="M145" s="10">
        <f t="shared" si="113"/>
        <v>44</v>
      </c>
      <c r="N145" s="10">
        <f t="shared" si="114"/>
        <v>46</v>
      </c>
      <c r="O145" s="10">
        <f t="shared" si="115"/>
        <v>40</v>
      </c>
      <c r="P145" s="10">
        <f t="shared" si="116"/>
        <v>46</v>
      </c>
      <c r="Q145" s="10">
        <f t="shared" si="117"/>
        <v>44</v>
      </c>
      <c r="R145" s="10">
        <f t="shared" si="118"/>
        <v>42</v>
      </c>
      <c r="S145" s="10">
        <f t="shared" si="119"/>
        <v>46</v>
      </c>
      <c r="T145" s="10">
        <f t="shared" si="120"/>
        <v>42</v>
      </c>
      <c r="U145" s="10">
        <f t="shared" si="121"/>
        <v>44</v>
      </c>
      <c r="V145" s="11">
        <f t="shared" si="122"/>
        <v>446</v>
      </c>
      <c r="W145" s="180"/>
    </row>
    <row r="146" spans="1:23" ht="54" x14ac:dyDescent="0.35">
      <c r="A146" s="60" t="s">
        <v>76</v>
      </c>
      <c r="B146" s="34" t="s">
        <v>64</v>
      </c>
      <c r="C146" s="34" t="s">
        <v>66</v>
      </c>
      <c r="D146" s="12" t="s">
        <v>183</v>
      </c>
      <c r="E146" s="31" t="s">
        <v>438</v>
      </c>
      <c r="F146" s="31">
        <v>1</v>
      </c>
      <c r="G146" s="31">
        <v>2</v>
      </c>
      <c r="H146" s="31">
        <v>2</v>
      </c>
      <c r="I146" s="30">
        <f t="shared" si="123"/>
        <v>2</v>
      </c>
      <c r="J146" s="10">
        <f>+I146*$J6</f>
        <v>0</v>
      </c>
      <c r="K146" s="10">
        <f>+I146*K6</f>
        <v>10</v>
      </c>
      <c r="L146" s="10">
        <f>+I146*L6</f>
        <v>42</v>
      </c>
      <c r="M146" s="10">
        <f t="shared" si="113"/>
        <v>44</v>
      </c>
      <c r="N146" s="10">
        <f t="shared" si="114"/>
        <v>46</v>
      </c>
      <c r="O146" s="10">
        <f t="shared" si="115"/>
        <v>40</v>
      </c>
      <c r="P146" s="10">
        <f t="shared" si="116"/>
        <v>46</v>
      </c>
      <c r="Q146" s="10">
        <f t="shared" si="117"/>
        <v>44</v>
      </c>
      <c r="R146" s="10">
        <f t="shared" si="118"/>
        <v>42</v>
      </c>
      <c r="S146" s="10">
        <f t="shared" si="119"/>
        <v>46</v>
      </c>
      <c r="T146" s="10">
        <f t="shared" si="120"/>
        <v>42</v>
      </c>
      <c r="U146" s="10">
        <f t="shared" si="121"/>
        <v>44</v>
      </c>
      <c r="V146" s="11">
        <f t="shared" si="122"/>
        <v>446</v>
      </c>
      <c r="W146" s="180"/>
    </row>
    <row r="147" spans="1:23" ht="54" x14ac:dyDescent="0.35">
      <c r="A147" s="60" t="s">
        <v>76</v>
      </c>
      <c r="B147" s="34" t="s">
        <v>67</v>
      </c>
      <c r="C147" s="34" t="s">
        <v>68</v>
      </c>
      <c r="D147" s="31" t="s">
        <v>69</v>
      </c>
      <c r="E147" s="31" t="s">
        <v>407</v>
      </c>
      <c r="F147" s="31">
        <v>1</v>
      </c>
      <c r="G147" s="31">
        <v>8</v>
      </c>
      <c r="H147" s="31">
        <v>8</v>
      </c>
      <c r="I147" s="30">
        <f t="shared" si="123"/>
        <v>8</v>
      </c>
      <c r="J147" s="10">
        <f>+I147*$J6</f>
        <v>0</v>
      </c>
      <c r="K147" s="10">
        <f>+I147*K6</f>
        <v>40</v>
      </c>
      <c r="L147" s="10">
        <f>+I147*L6</f>
        <v>168</v>
      </c>
      <c r="M147" s="10">
        <f t="shared" si="113"/>
        <v>176</v>
      </c>
      <c r="N147" s="10">
        <f t="shared" si="114"/>
        <v>184</v>
      </c>
      <c r="O147" s="10">
        <f t="shared" si="115"/>
        <v>160</v>
      </c>
      <c r="P147" s="10">
        <f t="shared" si="116"/>
        <v>184</v>
      </c>
      <c r="Q147" s="10">
        <f t="shared" si="117"/>
        <v>176</v>
      </c>
      <c r="R147" s="10">
        <f t="shared" si="118"/>
        <v>168</v>
      </c>
      <c r="S147" s="10">
        <f t="shared" si="119"/>
        <v>184</v>
      </c>
      <c r="T147" s="10">
        <f t="shared" si="120"/>
        <v>168</v>
      </c>
      <c r="U147" s="10">
        <f t="shared" si="121"/>
        <v>176</v>
      </c>
      <c r="V147" s="11">
        <f t="shared" si="122"/>
        <v>1784</v>
      </c>
      <c r="W147" s="180"/>
    </row>
    <row r="148" spans="1:23" ht="72" x14ac:dyDescent="0.35">
      <c r="A148" s="60" t="s">
        <v>76</v>
      </c>
      <c r="B148" s="34" t="s">
        <v>70</v>
      </c>
      <c r="C148" s="34" t="s">
        <v>71</v>
      </c>
      <c r="D148" s="31" t="s">
        <v>72</v>
      </c>
      <c r="E148" s="31" t="s">
        <v>429</v>
      </c>
      <c r="F148" s="31">
        <v>1</v>
      </c>
      <c r="G148" s="31">
        <v>4</v>
      </c>
      <c r="H148" s="31">
        <v>4</v>
      </c>
      <c r="I148" s="30">
        <f t="shared" si="123"/>
        <v>4</v>
      </c>
      <c r="J148" s="10">
        <f>+I148*$J6</f>
        <v>0</v>
      </c>
      <c r="K148" s="10">
        <f>+I148*K6</f>
        <v>20</v>
      </c>
      <c r="L148" s="10">
        <f>+I148*L6</f>
        <v>84</v>
      </c>
      <c r="M148" s="10">
        <f t="shared" si="113"/>
        <v>88</v>
      </c>
      <c r="N148" s="10">
        <f t="shared" si="114"/>
        <v>92</v>
      </c>
      <c r="O148" s="10">
        <f t="shared" si="115"/>
        <v>80</v>
      </c>
      <c r="P148" s="10">
        <f t="shared" si="116"/>
        <v>92</v>
      </c>
      <c r="Q148" s="10">
        <f t="shared" si="117"/>
        <v>88</v>
      </c>
      <c r="R148" s="10">
        <f t="shared" si="118"/>
        <v>84</v>
      </c>
      <c r="S148" s="10">
        <f t="shared" si="119"/>
        <v>92</v>
      </c>
      <c r="T148" s="10">
        <f t="shared" si="120"/>
        <v>84</v>
      </c>
      <c r="U148" s="10">
        <f t="shared" si="121"/>
        <v>88</v>
      </c>
      <c r="V148" s="11">
        <f t="shared" si="122"/>
        <v>892</v>
      </c>
      <c r="W148" s="180"/>
    </row>
    <row r="149" spans="1:23" ht="54.75" thickBot="1" x14ac:dyDescent="0.4">
      <c r="A149" s="61" t="s">
        <v>76</v>
      </c>
      <c r="B149" s="73" t="s">
        <v>73</v>
      </c>
      <c r="C149" s="73" t="s">
        <v>74</v>
      </c>
      <c r="D149" s="44" t="s">
        <v>75</v>
      </c>
      <c r="E149" s="44" t="s">
        <v>63</v>
      </c>
      <c r="F149" s="44">
        <v>1</v>
      </c>
      <c r="G149" s="44">
        <v>4</v>
      </c>
      <c r="H149" s="44">
        <v>4</v>
      </c>
      <c r="I149" s="46">
        <f t="shared" si="123"/>
        <v>4</v>
      </c>
      <c r="J149" s="62">
        <f>+I149*$J6</f>
        <v>0</v>
      </c>
      <c r="K149" s="62">
        <f>+I149*K6</f>
        <v>20</v>
      </c>
      <c r="L149" s="62">
        <f>+I149*L6</f>
        <v>84</v>
      </c>
      <c r="M149" s="62">
        <f t="shared" si="113"/>
        <v>88</v>
      </c>
      <c r="N149" s="62">
        <f t="shared" si="114"/>
        <v>92</v>
      </c>
      <c r="O149" s="62">
        <f t="shared" si="115"/>
        <v>80</v>
      </c>
      <c r="P149" s="62">
        <f t="shared" si="116"/>
        <v>92</v>
      </c>
      <c r="Q149" s="62">
        <f t="shared" si="117"/>
        <v>88</v>
      </c>
      <c r="R149" s="62">
        <f t="shared" si="118"/>
        <v>84</v>
      </c>
      <c r="S149" s="62">
        <f t="shared" si="119"/>
        <v>92</v>
      </c>
      <c r="T149" s="62">
        <f t="shared" si="120"/>
        <v>84</v>
      </c>
      <c r="U149" s="62">
        <f t="shared" si="121"/>
        <v>88</v>
      </c>
      <c r="V149" s="63">
        <f t="shared" si="122"/>
        <v>892</v>
      </c>
      <c r="W149" s="181"/>
    </row>
    <row r="150" spans="1:23" ht="36" x14ac:dyDescent="0.35">
      <c r="A150" s="156" t="s">
        <v>156</v>
      </c>
      <c r="B150" s="157" t="s">
        <v>148</v>
      </c>
      <c r="C150" s="157" t="s">
        <v>149</v>
      </c>
      <c r="D150" s="158" t="s">
        <v>50</v>
      </c>
      <c r="E150" s="158" t="s">
        <v>422</v>
      </c>
      <c r="F150" s="158">
        <v>5</v>
      </c>
      <c r="G150" s="158">
        <v>8</v>
      </c>
      <c r="H150" s="158">
        <v>8</v>
      </c>
      <c r="I150" s="146">
        <f t="shared" si="123"/>
        <v>40</v>
      </c>
      <c r="J150" s="58">
        <f t="shared" ref="J150:U150" si="124">+$I$150*J6</f>
        <v>0</v>
      </c>
      <c r="K150" s="58">
        <f t="shared" si="124"/>
        <v>200</v>
      </c>
      <c r="L150" s="58">
        <f t="shared" si="124"/>
        <v>840</v>
      </c>
      <c r="M150" s="58">
        <f t="shared" si="124"/>
        <v>880</v>
      </c>
      <c r="N150" s="58">
        <f t="shared" si="124"/>
        <v>920</v>
      </c>
      <c r="O150" s="58">
        <f t="shared" si="124"/>
        <v>800</v>
      </c>
      <c r="P150" s="58">
        <f t="shared" si="124"/>
        <v>920</v>
      </c>
      <c r="Q150" s="58">
        <f t="shared" si="124"/>
        <v>880</v>
      </c>
      <c r="R150" s="58">
        <f t="shared" si="124"/>
        <v>840</v>
      </c>
      <c r="S150" s="58">
        <f t="shared" si="124"/>
        <v>920</v>
      </c>
      <c r="T150" s="58">
        <f t="shared" si="124"/>
        <v>840</v>
      </c>
      <c r="U150" s="58">
        <f t="shared" si="124"/>
        <v>880</v>
      </c>
      <c r="V150" s="59">
        <f>SUM(J150:U150)</f>
        <v>8920</v>
      </c>
      <c r="W150" s="179">
        <f>SUBTOTAL(9,V150:V155)</f>
        <v>12711</v>
      </c>
    </row>
    <row r="151" spans="1:23" ht="36" x14ac:dyDescent="0.35">
      <c r="A151" s="60" t="s">
        <v>156</v>
      </c>
      <c r="B151" s="34" t="s">
        <v>148</v>
      </c>
      <c r="C151" s="34" t="s">
        <v>150</v>
      </c>
      <c r="D151" s="31" t="s">
        <v>50</v>
      </c>
      <c r="E151" s="31" t="s">
        <v>422</v>
      </c>
      <c r="F151" s="31">
        <v>1</v>
      </c>
      <c r="G151" s="31">
        <v>8</v>
      </c>
      <c r="H151" s="31">
        <v>8</v>
      </c>
      <c r="I151" s="30">
        <f t="shared" si="123"/>
        <v>8</v>
      </c>
      <c r="J151" s="10">
        <f t="shared" ref="J151:U151" si="125">+$I$151*J6</f>
        <v>0</v>
      </c>
      <c r="K151" s="10">
        <f t="shared" si="125"/>
        <v>40</v>
      </c>
      <c r="L151" s="10">
        <f t="shared" si="125"/>
        <v>168</v>
      </c>
      <c r="M151" s="10">
        <f t="shared" si="125"/>
        <v>176</v>
      </c>
      <c r="N151" s="10">
        <f t="shared" si="125"/>
        <v>184</v>
      </c>
      <c r="O151" s="10">
        <f t="shared" si="125"/>
        <v>160</v>
      </c>
      <c r="P151" s="10">
        <f t="shared" si="125"/>
        <v>184</v>
      </c>
      <c r="Q151" s="10">
        <f t="shared" si="125"/>
        <v>176</v>
      </c>
      <c r="R151" s="10">
        <f t="shared" si="125"/>
        <v>168</v>
      </c>
      <c r="S151" s="10">
        <f t="shared" si="125"/>
        <v>184</v>
      </c>
      <c r="T151" s="10">
        <f t="shared" si="125"/>
        <v>168</v>
      </c>
      <c r="U151" s="10">
        <f t="shared" si="125"/>
        <v>176</v>
      </c>
      <c r="V151" s="11">
        <f t="shared" ref="V151:V155" si="126">SUM(J151:U151)</f>
        <v>1784</v>
      </c>
      <c r="W151" s="180"/>
    </row>
    <row r="152" spans="1:23" ht="36" x14ac:dyDescent="0.35">
      <c r="A152" s="60" t="s">
        <v>156</v>
      </c>
      <c r="B152" s="34" t="s">
        <v>148</v>
      </c>
      <c r="C152" s="34" t="s">
        <v>151</v>
      </c>
      <c r="D152" s="31" t="s">
        <v>54</v>
      </c>
      <c r="E152" s="31" t="s">
        <v>426</v>
      </c>
      <c r="F152" s="31">
        <v>1</v>
      </c>
      <c r="G152" s="31">
        <v>2</v>
      </c>
      <c r="H152" s="31">
        <v>2</v>
      </c>
      <c r="I152" s="30">
        <f t="shared" si="123"/>
        <v>2</v>
      </c>
      <c r="J152" s="10">
        <f t="shared" ref="J152:U152" si="127">+$I$152*J6</f>
        <v>0</v>
      </c>
      <c r="K152" s="10">
        <f t="shared" si="127"/>
        <v>10</v>
      </c>
      <c r="L152" s="10">
        <f t="shared" si="127"/>
        <v>42</v>
      </c>
      <c r="M152" s="10">
        <f t="shared" si="127"/>
        <v>44</v>
      </c>
      <c r="N152" s="10">
        <f t="shared" si="127"/>
        <v>46</v>
      </c>
      <c r="O152" s="10">
        <f t="shared" si="127"/>
        <v>40</v>
      </c>
      <c r="P152" s="10">
        <f t="shared" si="127"/>
        <v>46</v>
      </c>
      <c r="Q152" s="10">
        <f t="shared" si="127"/>
        <v>44</v>
      </c>
      <c r="R152" s="10">
        <f t="shared" si="127"/>
        <v>42</v>
      </c>
      <c r="S152" s="10">
        <f t="shared" si="127"/>
        <v>46</v>
      </c>
      <c r="T152" s="10">
        <f t="shared" si="127"/>
        <v>42</v>
      </c>
      <c r="U152" s="10">
        <f t="shared" si="127"/>
        <v>44</v>
      </c>
      <c r="V152" s="11">
        <f t="shared" si="126"/>
        <v>446</v>
      </c>
      <c r="W152" s="180"/>
    </row>
    <row r="153" spans="1:23" ht="36" x14ac:dyDescent="0.35">
      <c r="A153" s="60" t="s">
        <v>156</v>
      </c>
      <c r="B153" s="34" t="s">
        <v>148</v>
      </c>
      <c r="C153" s="34" t="s">
        <v>152</v>
      </c>
      <c r="D153" s="31" t="s">
        <v>72</v>
      </c>
      <c r="E153" s="31" t="s">
        <v>426</v>
      </c>
      <c r="F153" s="31">
        <v>1</v>
      </c>
      <c r="G153" s="31">
        <v>2</v>
      </c>
      <c r="H153" s="31">
        <v>2</v>
      </c>
      <c r="I153" s="30">
        <f t="shared" si="123"/>
        <v>2</v>
      </c>
      <c r="J153" s="10">
        <f t="shared" ref="J153:U153" si="128">+$I$153*J6</f>
        <v>0</v>
      </c>
      <c r="K153" s="10">
        <f t="shared" si="128"/>
        <v>10</v>
      </c>
      <c r="L153" s="10">
        <f t="shared" si="128"/>
        <v>42</v>
      </c>
      <c r="M153" s="10">
        <f t="shared" si="128"/>
        <v>44</v>
      </c>
      <c r="N153" s="10">
        <f t="shared" si="128"/>
        <v>46</v>
      </c>
      <c r="O153" s="10">
        <f t="shared" si="128"/>
        <v>40</v>
      </c>
      <c r="P153" s="10">
        <f t="shared" si="128"/>
        <v>46</v>
      </c>
      <c r="Q153" s="10">
        <f t="shared" si="128"/>
        <v>44</v>
      </c>
      <c r="R153" s="10">
        <f t="shared" si="128"/>
        <v>42</v>
      </c>
      <c r="S153" s="10">
        <f t="shared" si="128"/>
        <v>46</v>
      </c>
      <c r="T153" s="10">
        <f t="shared" si="128"/>
        <v>42</v>
      </c>
      <c r="U153" s="10">
        <f t="shared" si="128"/>
        <v>44</v>
      </c>
      <c r="V153" s="11">
        <f t="shared" si="126"/>
        <v>446</v>
      </c>
      <c r="W153" s="180"/>
    </row>
    <row r="154" spans="1:23" ht="36" x14ac:dyDescent="0.35">
      <c r="A154" s="60" t="s">
        <v>156</v>
      </c>
      <c r="B154" s="34" t="s">
        <v>148</v>
      </c>
      <c r="C154" s="34" t="s">
        <v>153</v>
      </c>
      <c r="D154" s="31" t="s">
        <v>52</v>
      </c>
      <c r="E154" s="31" t="s">
        <v>452</v>
      </c>
      <c r="F154" s="31">
        <v>1</v>
      </c>
      <c r="G154" s="31">
        <v>3</v>
      </c>
      <c r="H154" s="31">
        <v>3</v>
      </c>
      <c r="I154" s="30">
        <f t="shared" si="123"/>
        <v>3</v>
      </c>
      <c r="J154" s="10">
        <f t="shared" ref="J154:U154" si="129">+$I$154*J6</f>
        <v>0</v>
      </c>
      <c r="K154" s="10">
        <f t="shared" si="129"/>
        <v>15</v>
      </c>
      <c r="L154" s="10">
        <f t="shared" si="129"/>
        <v>63</v>
      </c>
      <c r="M154" s="10">
        <f t="shared" si="129"/>
        <v>66</v>
      </c>
      <c r="N154" s="10">
        <f t="shared" si="129"/>
        <v>69</v>
      </c>
      <c r="O154" s="10">
        <f t="shared" si="129"/>
        <v>60</v>
      </c>
      <c r="P154" s="10">
        <f t="shared" si="129"/>
        <v>69</v>
      </c>
      <c r="Q154" s="10">
        <f t="shared" si="129"/>
        <v>66</v>
      </c>
      <c r="R154" s="10">
        <f t="shared" si="129"/>
        <v>63</v>
      </c>
      <c r="S154" s="10">
        <f t="shared" si="129"/>
        <v>69</v>
      </c>
      <c r="T154" s="10">
        <f t="shared" si="129"/>
        <v>63</v>
      </c>
      <c r="U154" s="10">
        <f t="shared" si="129"/>
        <v>66</v>
      </c>
      <c r="V154" s="11">
        <f t="shared" si="126"/>
        <v>669</v>
      </c>
      <c r="W154" s="180"/>
    </row>
    <row r="155" spans="1:23" ht="36.75" thickBot="1" x14ac:dyDescent="0.4">
      <c r="A155" s="167" t="s">
        <v>156</v>
      </c>
      <c r="B155" s="168" t="s">
        <v>148</v>
      </c>
      <c r="C155" s="168" t="s">
        <v>154</v>
      </c>
      <c r="D155" s="153" t="s">
        <v>303</v>
      </c>
      <c r="E155" s="154" t="s">
        <v>453</v>
      </c>
      <c r="F155" s="154">
        <v>1</v>
      </c>
      <c r="G155" s="154">
        <v>2</v>
      </c>
      <c r="H155" s="154">
        <v>2</v>
      </c>
      <c r="I155" s="155">
        <f t="shared" si="123"/>
        <v>2</v>
      </c>
      <c r="J155" s="62">
        <f t="shared" ref="J155:U155" si="130">+$I$155*J6</f>
        <v>0</v>
      </c>
      <c r="K155" s="62">
        <f t="shared" si="130"/>
        <v>10</v>
      </c>
      <c r="L155" s="62">
        <f t="shared" si="130"/>
        <v>42</v>
      </c>
      <c r="M155" s="62">
        <f t="shared" si="130"/>
        <v>44</v>
      </c>
      <c r="N155" s="62">
        <f t="shared" si="130"/>
        <v>46</v>
      </c>
      <c r="O155" s="62">
        <f t="shared" si="130"/>
        <v>40</v>
      </c>
      <c r="P155" s="62">
        <f t="shared" si="130"/>
        <v>46</v>
      </c>
      <c r="Q155" s="62">
        <f t="shared" si="130"/>
        <v>44</v>
      </c>
      <c r="R155" s="62">
        <f t="shared" si="130"/>
        <v>42</v>
      </c>
      <c r="S155" s="62">
        <f t="shared" si="130"/>
        <v>46</v>
      </c>
      <c r="T155" s="62">
        <f t="shared" si="130"/>
        <v>42</v>
      </c>
      <c r="U155" s="62">
        <f t="shared" si="130"/>
        <v>44</v>
      </c>
      <c r="V155" s="63">
        <f t="shared" si="126"/>
        <v>446</v>
      </c>
      <c r="W155" s="181"/>
    </row>
    <row r="156" spans="1:23" ht="36" x14ac:dyDescent="0.35">
      <c r="A156" s="93" t="s">
        <v>215</v>
      </c>
      <c r="B156" s="72" t="s">
        <v>205</v>
      </c>
      <c r="C156" s="118" t="s">
        <v>206</v>
      </c>
      <c r="D156" s="40" t="s">
        <v>50</v>
      </c>
      <c r="E156" s="41" t="s">
        <v>437</v>
      </c>
      <c r="F156" s="41">
        <v>1</v>
      </c>
      <c r="G156" s="41">
        <v>5</v>
      </c>
      <c r="H156" s="42">
        <v>5</v>
      </c>
      <c r="I156" s="42">
        <f t="shared" si="123"/>
        <v>5</v>
      </c>
      <c r="J156" s="42">
        <f t="shared" ref="J156:U156" si="131">+$I$156*J6</f>
        <v>0</v>
      </c>
      <c r="K156" s="42">
        <f t="shared" si="131"/>
        <v>25</v>
      </c>
      <c r="L156" s="42">
        <f t="shared" si="131"/>
        <v>105</v>
      </c>
      <c r="M156" s="42">
        <f t="shared" si="131"/>
        <v>110</v>
      </c>
      <c r="N156" s="42">
        <f t="shared" si="131"/>
        <v>115</v>
      </c>
      <c r="O156" s="42">
        <f t="shared" si="131"/>
        <v>100</v>
      </c>
      <c r="P156" s="42">
        <f t="shared" si="131"/>
        <v>115</v>
      </c>
      <c r="Q156" s="42">
        <f t="shared" si="131"/>
        <v>110</v>
      </c>
      <c r="R156" s="42">
        <f t="shared" si="131"/>
        <v>105</v>
      </c>
      <c r="S156" s="42">
        <f t="shared" si="131"/>
        <v>115</v>
      </c>
      <c r="T156" s="42">
        <f t="shared" si="131"/>
        <v>105</v>
      </c>
      <c r="U156" s="42">
        <f t="shared" si="131"/>
        <v>110</v>
      </c>
      <c r="V156" s="48">
        <f>SUM(J156:U156)</f>
        <v>1115</v>
      </c>
      <c r="W156" s="179">
        <f>SUM(V156:V160)</f>
        <v>4469</v>
      </c>
    </row>
    <row r="157" spans="1:23" ht="42.75" x14ac:dyDescent="0.35">
      <c r="A157" s="95" t="s">
        <v>215</v>
      </c>
      <c r="B157" s="34" t="s">
        <v>207</v>
      </c>
      <c r="C157" s="119" t="s">
        <v>208</v>
      </c>
      <c r="D157" s="31" t="s">
        <v>52</v>
      </c>
      <c r="E157" s="12" t="s">
        <v>437</v>
      </c>
      <c r="F157" s="12">
        <v>1</v>
      </c>
      <c r="G157" s="12">
        <v>5</v>
      </c>
      <c r="H157" s="30">
        <v>5</v>
      </c>
      <c r="I157" s="30">
        <f t="shared" si="123"/>
        <v>5</v>
      </c>
      <c r="J157" s="30">
        <f t="shared" ref="J157:U157" si="132">+$I$157*J6</f>
        <v>0</v>
      </c>
      <c r="K157" s="30">
        <f t="shared" si="132"/>
        <v>25</v>
      </c>
      <c r="L157" s="30">
        <f t="shared" si="132"/>
        <v>105</v>
      </c>
      <c r="M157" s="30">
        <f t="shared" si="132"/>
        <v>110</v>
      </c>
      <c r="N157" s="30">
        <f t="shared" si="132"/>
        <v>115</v>
      </c>
      <c r="O157" s="30">
        <f t="shared" si="132"/>
        <v>100</v>
      </c>
      <c r="P157" s="30">
        <f t="shared" si="132"/>
        <v>115</v>
      </c>
      <c r="Q157" s="30">
        <f t="shared" si="132"/>
        <v>110</v>
      </c>
      <c r="R157" s="30">
        <f t="shared" si="132"/>
        <v>105</v>
      </c>
      <c r="S157" s="30">
        <f t="shared" si="132"/>
        <v>115</v>
      </c>
      <c r="T157" s="30">
        <f t="shared" si="132"/>
        <v>105</v>
      </c>
      <c r="U157" s="30">
        <f t="shared" si="132"/>
        <v>110</v>
      </c>
      <c r="V157" s="24">
        <f t="shared" ref="V157:V160" si="133">SUM(J157:U157)</f>
        <v>1115</v>
      </c>
      <c r="W157" s="180"/>
    </row>
    <row r="158" spans="1:23" ht="54" x14ac:dyDescent="0.35">
      <c r="A158" s="95" t="s">
        <v>215</v>
      </c>
      <c r="B158" s="34" t="s">
        <v>209</v>
      </c>
      <c r="C158" s="119" t="s">
        <v>210</v>
      </c>
      <c r="D158" s="108" t="s">
        <v>303</v>
      </c>
      <c r="E158" s="12" t="s">
        <v>499</v>
      </c>
      <c r="F158" s="12">
        <v>1</v>
      </c>
      <c r="G158" s="12">
        <v>3</v>
      </c>
      <c r="H158" s="30">
        <v>3</v>
      </c>
      <c r="I158" s="30">
        <f t="shared" si="123"/>
        <v>3</v>
      </c>
      <c r="J158" s="30">
        <f t="shared" ref="J158:U158" si="134">+$I$158*J12</f>
        <v>0</v>
      </c>
      <c r="K158" s="30">
        <f t="shared" si="134"/>
        <v>6</v>
      </c>
      <c r="L158" s="30">
        <f t="shared" si="134"/>
        <v>27</v>
      </c>
      <c r="M158" s="30">
        <f t="shared" si="134"/>
        <v>27</v>
      </c>
      <c r="N158" s="30">
        <f t="shared" si="134"/>
        <v>27</v>
      </c>
      <c r="O158" s="30">
        <f t="shared" si="134"/>
        <v>24</v>
      </c>
      <c r="P158" s="30">
        <f t="shared" si="134"/>
        <v>27</v>
      </c>
      <c r="Q158" s="30">
        <f t="shared" si="134"/>
        <v>27</v>
      </c>
      <c r="R158" s="30">
        <f t="shared" si="134"/>
        <v>27</v>
      </c>
      <c r="S158" s="30">
        <f t="shared" si="134"/>
        <v>27</v>
      </c>
      <c r="T158" s="30">
        <f t="shared" si="134"/>
        <v>27</v>
      </c>
      <c r="U158" s="30">
        <f t="shared" si="134"/>
        <v>27</v>
      </c>
      <c r="V158" s="24">
        <f t="shared" si="133"/>
        <v>273</v>
      </c>
      <c r="W158" s="180"/>
    </row>
    <row r="159" spans="1:23" ht="54" x14ac:dyDescent="0.35">
      <c r="A159" s="95" t="s">
        <v>215</v>
      </c>
      <c r="B159" s="34" t="s">
        <v>211</v>
      </c>
      <c r="C159" s="34" t="s">
        <v>212</v>
      </c>
      <c r="D159" s="12" t="s">
        <v>183</v>
      </c>
      <c r="E159" s="12" t="s">
        <v>269</v>
      </c>
      <c r="F159" s="12">
        <v>1</v>
      </c>
      <c r="G159" s="12">
        <v>8</v>
      </c>
      <c r="H159" s="30">
        <v>8</v>
      </c>
      <c r="I159" s="30">
        <f t="shared" si="123"/>
        <v>8</v>
      </c>
      <c r="J159" s="30">
        <f t="shared" ref="J159:U159" si="135">+$I$159*J6</f>
        <v>0</v>
      </c>
      <c r="K159" s="30">
        <f t="shared" si="135"/>
        <v>40</v>
      </c>
      <c r="L159" s="30">
        <f t="shared" si="135"/>
        <v>168</v>
      </c>
      <c r="M159" s="30">
        <f t="shared" si="135"/>
        <v>176</v>
      </c>
      <c r="N159" s="30">
        <f t="shared" si="135"/>
        <v>184</v>
      </c>
      <c r="O159" s="30">
        <f t="shared" si="135"/>
        <v>160</v>
      </c>
      <c r="P159" s="30">
        <f t="shared" si="135"/>
        <v>184</v>
      </c>
      <c r="Q159" s="30">
        <f t="shared" si="135"/>
        <v>176</v>
      </c>
      <c r="R159" s="30">
        <f t="shared" si="135"/>
        <v>168</v>
      </c>
      <c r="S159" s="30">
        <f t="shared" si="135"/>
        <v>184</v>
      </c>
      <c r="T159" s="30">
        <f t="shared" si="135"/>
        <v>168</v>
      </c>
      <c r="U159" s="30">
        <f t="shared" si="135"/>
        <v>176</v>
      </c>
      <c r="V159" s="24">
        <f t="shared" si="133"/>
        <v>1784</v>
      </c>
      <c r="W159" s="180"/>
    </row>
    <row r="160" spans="1:23" ht="54.75" thickBot="1" x14ac:dyDescent="0.4">
      <c r="A160" s="97" t="s">
        <v>215</v>
      </c>
      <c r="B160" s="73" t="s">
        <v>213</v>
      </c>
      <c r="C160" s="73" t="s">
        <v>214</v>
      </c>
      <c r="D160" s="44" t="s">
        <v>72</v>
      </c>
      <c r="E160" s="45" t="s">
        <v>339</v>
      </c>
      <c r="F160" s="45">
        <v>1</v>
      </c>
      <c r="G160" s="45">
        <v>2</v>
      </c>
      <c r="H160" s="46">
        <v>2</v>
      </c>
      <c r="I160" s="46">
        <f t="shared" si="123"/>
        <v>2</v>
      </c>
      <c r="J160" s="46">
        <f t="shared" ref="J160:U160" si="136">+$I$160*J12</f>
        <v>0</v>
      </c>
      <c r="K160" s="46">
        <f t="shared" si="136"/>
        <v>4</v>
      </c>
      <c r="L160" s="46">
        <f t="shared" si="136"/>
        <v>18</v>
      </c>
      <c r="M160" s="46">
        <f t="shared" si="136"/>
        <v>18</v>
      </c>
      <c r="N160" s="46">
        <f t="shared" si="136"/>
        <v>18</v>
      </c>
      <c r="O160" s="46">
        <f t="shared" si="136"/>
        <v>16</v>
      </c>
      <c r="P160" s="46">
        <f t="shared" si="136"/>
        <v>18</v>
      </c>
      <c r="Q160" s="46">
        <f t="shared" si="136"/>
        <v>18</v>
      </c>
      <c r="R160" s="46">
        <f t="shared" si="136"/>
        <v>18</v>
      </c>
      <c r="S160" s="46">
        <f t="shared" si="136"/>
        <v>18</v>
      </c>
      <c r="T160" s="46">
        <f t="shared" si="136"/>
        <v>18</v>
      </c>
      <c r="U160" s="46">
        <f t="shared" si="136"/>
        <v>18</v>
      </c>
      <c r="V160" s="49">
        <f t="shared" si="133"/>
        <v>182</v>
      </c>
      <c r="W160" s="181"/>
    </row>
    <row r="161" spans="1:25" s="16" customFormat="1" ht="54" x14ac:dyDescent="0.35">
      <c r="A161" s="120" t="s">
        <v>216</v>
      </c>
      <c r="B161" s="105" t="s">
        <v>217</v>
      </c>
      <c r="C161" s="105" t="s">
        <v>218</v>
      </c>
      <c r="D161" s="106" t="s">
        <v>50</v>
      </c>
      <c r="E161" s="41" t="s">
        <v>454</v>
      </c>
      <c r="F161" s="41">
        <v>1</v>
      </c>
      <c r="G161" s="42">
        <v>5</v>
      </c>
      <c r="H161" s="42">
        <v>5</v>
      </c>
      <c r="I161" s="42">
        <f t="shared" si="123"/>
        <v>5</v>
      </c>
      <c r="J161" s="94">
        <f t="shared" ref="J161:U161" si="137">+$I$161*J6</f>
        <v>0</v>
      </c>
      <c r="K161" s="94">
        <f t="shared" si="137"/>
        <v>25</v>
      </c>
      <c r="L161" s="94">
        <f t="shared" si="137"/>
        <v>105</v>
      </c>
      <c r="M161" s="94">
        <f t="shared" si="137"/>
        <v>110</v>
      </c>
      <c r="N161" s="94">
        <f t="shared" si="137"/>
        <v>115</v>
      </c>
      <c r="O161" s="94">
        <f t="shared" si="137"/>
        <v>100</v>
      </c>
      <c r="P161" s="94">
        <f t="shared" si="137"/>
        <v>115</v>
      </c>
      <c r="Q161" s="94">
        <f t="shared" si="137"/>
        <v>110</v>
      </c>
      <c r="R161" s="94">
        <f t="shared" si="137"/>
        <v>105</v>
      </c>
      <c r="S161" s="94">
        <f t="shared" si="137"/>
        <v>115</v>
      </c>
      <c r="T161" s="94">
        <f t="shared" si="137"/>
        <v>105</v>
      </c>
      <c r="U161" s="94">
        <f t="shared" si="137"/>
        <v>110</v>
      </c>
      <c r="V161" s="64">
        <f>SUM(J161:U161)</f>
        <v>1115</v>
      </c>
      <c r="W161" s="179">
        <f>SUM(V161:V166)</f>
        <v>8302</v>
      </c>
      <c r="Y161" s="25"/>
    </row>
    <row r="162" spans="1:25" s="16" customFormat="1" ht="54" x14ac:dyDescent="0.35">
      <c r="A162" s="121" t="s">
        <v>216</v>
      </c>
      <c r="B162" s="110" t="s">
        <v>219</v>
      </c>
      <c r="C162" s="110" t="s">
        <v>220</v>
      </c>
      <c r="D162" s="108" t="s">
        <v>54</v>
      </c>
      <c r="E162" s="31" t="s">
        <v>455</v>
      </c>
      <c r="F162" s="31">
        <v>1</v>
      </c>
      <c r="G162" s="31">
        <v>8</v>
      </c>
      <c r="H162" s="31">
        <v>8</v>
      </c>
      <c r="I162" s="30">
        <f t="shared" si="123"/>
        <v>8</v>
      </c>
      <c r="J162" s="96">
        <f t="shared" ref="J162:U162" si="138">+$I$162*J9</f>
        <v>0</v>
      </c>
      <c r="K162" s="96">
        <f t="shared" si="138"/>
        <v>56</v>
      </c>
      <c r="L162" s="96">
        <f t="shared" si="138"/>
        <v>248</v>
      </c>
      <c r="M162" s="96">
        <f t="shared" si="138"/>
        <v>240</v>
      </c>
      <c r="N162" s="96">
        <f t="shared" si="138"/>
        <v>248</v>
      </c>
      <c r="O162" s="96">
        <f t="shared" si="138"/>
        <v>240</v>
      </c>
      <c r="P162" s="96">
        <f t="shared" si="138"/>
        <v>248</v>
      </c>
      <c r="Q162" s="96">
        <f t="shared" si="138"/>
        <v>248</v>
      </c>
      <c r="R162" s="96">
        <f t="shared" si="138"/>
        <v>240</v>
      </c>
      <c r="S162" s="96">
        <f t="shared" si="138"/>
        <v>248</v>
      </c>
      <c r="T162" s="96">
        <f t="shared" si="138"/>
        <v>240</v>
      </c>
      <c r="U162" s="96">
        <f t="shared" si="138"/>
        <v>248</v>
      </c>
      <c r="V162" s="28">
        <f t="shared" ref="V162:V163" si="139">SUM(J162:U162)</f>
        <v>2504</v>
      </c>
      <c r="W162" s="180"/>
    </row>
    <row r="163" spans="1:25" s="16" customFormat="1" ht="54" x14ac:dyDescent="0.35">
      <c r="A163" s="121" t="s">
        <v>216</v>
      </c>
      <c r="B163" s="110" t="s">
        <v>221</v>
      </c>
      <c r="C163" s="110" t="s">
        <v>222</v>
      </c>
      <c r="D163" s="108" t="s">
        <v>50</v>
      </c>
      <c r="E163" s="31" t="s">
        <v>477</v>
      </c>
      <c r="F163" s="31">
        <v>1</v>
      </c>
      <c r="G163" s="31">
        <v>8</v>
      </c>
      <c r="H163" s="31">
        <v>8</v>
      </c>
      <c r="I163" s="30">
        <f t="shared" si="123"/>
        <v>8</v>
      </c>
      <c r="J163" s="96">
        <f t="shared" ref="J163:U163" si="140">+$I$163*J6</f>
        <v>0</v>
      </c>
      <c r="K163" s="96">
        <f t="shared" si="140"/>
        <v>40</v>
      </c>
      <c r="L163" s="96">
        <f t="shared" si="140"/>
        <v>168</v>
      </c>
      <c r="M163" s="96">
        <f t="shared" si="140"/>
        <v>176</v>
      </c>
      <c r="N163" s="96">
        <f t="shared" si="140"/>
        <v>184</v>
      </c>
      <c r="O163" s="96">
        <f t="shared" si="140"/>
        <v>160</v>
      </c>
      <c r="P163" s="96">
        <f t="shared" si="140"/>
        <v>184</v>
      </c>
      <c r="Q163" s="96">
        <f t="shared" si="140"/>
        <v>176</v>
      </c>
      <c r="R163" s="96">
        <f t="shared" si="140"/>
        <v>168</v>
      </c>
      <c r="S163" s="96">
        <f t="shared" si="140"/>
        <v>184</v>
      </c>
      <c r="T163" s="96">
        <f t="shared" si="140"/>
        <v>168</v>
      </c>
      <c r="U163" s="96">
        <f t="shared" si="140"/>
        <v>176</v>
      </c>
      <c r="V163" s="28">
        <f t="shared" si="139"/>
        <v>1784</v>
      </c>
      <c r="W163" s="180"/>
    </row>
    <row r="164" spans="1:25" s="16" customFormat="1" ht="54" x14ac:dyDescent="0.35">
      <c r="A164" s="141" t="s">
        <v>216</v>
      </c>
      <c r="B164" s="142" t="s">
        <v>223</v>
      </c>
      <c r="C164" s="110" t="s">
        <v>222</v>
      </c>
      <c r="D164" s="108" t="s">
        <v>50</v>
      </c>
      <c r="E164" s="31" t="s">
        <v>500</v>
      </c>
      <c r="F164" s="31">
        <v>0</v>
      </c>
      <c r="G164" s="31">
        <v>0</v>
      </c>
      <c r="H164" s="31">
        <v>0</v>
      </c>
      <c r="I164" s="30">
        <f t="shared" si="123"/>
        <v>0</v>
      </c>
      <c r="J164" s="96">
        <f t="shared" ref="J164:U164" si="141">+$I$164*J6</f>
        <v>0</v>
      </c>
      <c r="K164" s="96">
        <f t="shared" si="141"/>
        <v>0</v>
      </c>
      <c r="L164" s="96">
        <f t="shared" si="141"/>
        <v>0</v>
      </c>
      <c r="M164" s="96">
        <f t="shared" si="141"/>
        <v>0</v>
      </c>
      <c r="N164" s="96">
        <f t="shared" si="141"/>
        <v>0</v>
      </c>
      <c r="O164" s="96">
        <f t="shared" si="141"/>
        <v>0</v>
      </c>
      <c r="P164" s="96">
        <f t="shared" si="141"/>
        <v>0</v>
      </c>
      <c r="Q164" s="96">
        <f t="shared" si="141"/>
        <v>0</v>
      </c>
      <c r="R164" s="96">
        <f t="shared" si="141"/>
        <v>0</v>
      </c>
      <c r="S164" s="96">
        <f t="shared" si="141"/>
        <v>0</v>
      </c>
      <c r="T164" s="96">
        <f t="shared" si="141"/>
        <v>0</v>
      </c>
      <c r="U164" s="96">
        <f t="shared" si="141"/>
        <v>0</v>
      </c>
      <c r="V164" s="28">
        <f t="shared" ref="V164:V166" si="142">SUM(J164:U164)</f>
        <v>0</v>
      </c>
      <c r="W164" s="180"/>
    </row>
    <row r="165" spans="1:25" s="16" customFormat="1" ht="54" x14ac:dyDescent="0.35">
      <c r="A165" s="121" t="s">
        <v>216</v>
      </c>
      <c r="B165" s="110" t="s">
        <v>224</v>
      </c>
      <c r="C165" s="110" t="s">
        <v>225</v>
      </c>
      <c r="D165" s="108" t="s">
        <v>54</v>
      </c>
      <c r="E165" s="31" t="s">
        <v>475</v>
      </c>
      <c r="F165" s="31">
        <v>1</v>
      </c>
      <c r="G165" s="31">
        <v>9</v>
      </c>
      <c r="H165" s="31">
        <v>9</v>
      </c>
      <c r="I165" s="30">
        <f t="shared" si="123"/>
        <v>9</v>
      </c>
      <c r="J165" s="96">
        <f t="shared" ref="J165:U165" si="143">+$I$165*J6</f>
        <v>0</v>
      </c>
      <c r="K165" s="96">
        <f t="shared" si="143"/>
        <v>45</v>
      </c>
      <c r="L165" s="96">
        <f t="shared" si="143"/>
        <v>189</v>
      </c>
      <c r="M165" s="96">
        <f t="shared" si="143"/>
        <v>198</v>
      </c>
      <c r="N165" s="96">
        <f t="shared" si="143"/>
        <v>207</v>
      </c>
      <c r="O165" s="96">
        <f t="shared" si="143"/>
        <v>180</v>
      </c>
      <c r="P165" s="96">
        <f t="shared" si="143"/>
        <v>207</v>
      </c>
      <c r="Q165" s="96">
        <f t="shared" si="143"/>
        <v>198</v>
      </c>
      <c r="R165" s="96">
        <f t="shared" si="143"/>
        <v>189</v>
      </c>
      <c r="S165" s="96">
        <f t="shared" si="143"/>
        <v>207</v>
      </c>
      <c r="T165" s="96">
        <f t="shared" si="143"/>
        <v>189</v>
      </c>
      <c r="U165" s="96">
        <f t="shared" si="143"/>
        <v>198</v>
      </c>
      <c r="V165" s="28">
        <f t="shared" si="142"/>
        <v>2007</v>
      </c>
      <c r="W165" s="180"/>
    </row>
    <row r="166" spans="1:25" s="16" customFormat="1" ht="54.75" thickBot="1" x14ac:dyDescent="0.4">
      <c r="A166" s="122" t="s">
        <v>216</v>
      </c>
      <c r="B166" s="123" t="s">
        <v>321</v>
      </c>
      <c r="C166" s="123" t="s">
        <v>191</v>
      </c>
      <c r="D166" s="104" t="s">
        <v>52</v>
      </c>
      <c r="E166" s="45" t="s">
        <v>476</v>
      </c>
      <c r="F166" s="44">
        <v>1</v>
      </c>
      <c r="G166" s="44">
        <v>4</v>
      </c>
      <c r="H166" s="44">
        <v>4</v>
      </c>
      <c r="I166" s="46">
        <f t="shared" si="123"/>
        <v>4</v>
      </c>
      <c r="J166" s="98">
        <f t="shared" ref="J166:U166" si="144">+$I$166*J6</f>
        <v>0</v>
      </c>
      <c r="K166" s="98">
        <f t="shared" si="144"/>
        <v>20</v>
      </c>
      <c r="L166" s="98">
        <f t="shared" si="144"/>
        <v>84</v>
      </c>
      <c r="M166" s="98">
        <f t="shared" si="144"/>
        <v>88</v>
      </c>
      <c r="N166" s="98">
        <f t="shared" si="144"/>
        <v>92</v>
      </c>
      <c r="O166" s="98">
        <f t="shared" si="144"/>
        <v>80</v>
      </c>
      <c r="P166" s="98">
        <f t="shared" si="144"/>
        <v>92</v>
      </c>
      <c r="Q166" s="98">
        <f t="shared" si="144"/>
        <v>88</v>
      </c>
      <c r="R166" s="98">
        <f t="shared" si="144"/>
        <v>84</v>
      </c>
      <c r="S166" s="98">
        <f t="shared" si="144"/>
        <v>92</v>
      </c>
      <c r="T166" s="98">
        <f t="shared" si="144"/>
        <v>84</v>
      </c>
      <c r="U166" s="98">
        <f t="shared" si="144"/>
        <v>88</v>
      </c>
      <c r="V166" s="65">
        <f t="shared" si="142"/>
        <v>892</v>
      </c>
      <c r="W166" s="181"/>
    </row>
    <row r="167" spans="1:25" ht="36" x14ac:dyDescent="0.35">
      <c r="A167" s="93" t="s">
        <v>246</v>
      </c>
      <c r="B167" s="125" t="s">
        <v>226</v>
      </c>
      <c r="C167" s="100" t="s">
        <v>227</v>
      </c>
      <c r="D167" s="42" t="s">
        <v>50</v>
      </c>
      <c r="E167" s="41" t="s">
        <v>474</v>
      </c>
      <c r="F167" s="42">
        <v>1</v>
      </c>
      <c r="G167" s="42">
        <v>6</v>
      </c>
      <c r="H167" s="42">
        <v>6</v>
      </c>
      <c r="I167" s="42">
        <f t="shared" si="123"/>
        <v>6</v>
      </c>
      <c r="J167" s="42">
        <f t="shared" ref="J167:U167" si="145">+$I$167*J6</f>
        <v>0</v>
      </c>
      <c r="K167" s="42">
        <f t="shared" si="145"/>
        <v>30</v>
      </c>
      <c r="L167" s="42">
        <f t="shared" si="145"/>
        <v>126</v>
      </c>
      <c r="M167" s="42">
        <f t="shared" si="145"/>
        <v>132</v>
      </c>
      <c r="N167" s="42">
        <f t="shared" si="145"/>
        <v>138</v>
      </c>
      <c r="O167" s="42">
        <f t="shared" si="145"/>
        <v>120</v>
      </c>
      <c r="P167" s="42">
        <f t="shared" si="145"/>
        <v>138</v>
      </c>
      <c r="Q167" s="42">
        <f t="shared" si="145"/>
        <v>132</v>
      </c>
      <c r="R167" s="42">
        <f t="shared" si="145"/>
        <v>126</v>
      </c>
      <c r="S167" s="42">
        <f t="shared" si="145"/>
        <v>138</v>
      </c>
      <c r="T167" s="42">
        <f t="shared" si="145"/>
        <v>126</v>
      </c>
      <c r="U167" s="42">
        <f t="shared" si="145"/>
        <v>132</v>
      </c>
      <c r="V167" s="48">
        <f>SUM(J167:U167)</f>
        <v>1338</v>
      </c>
      <c r="W167" s="179">
        <f>SUM(V167:V176)</f>
        <v>6200</v>
      </c>
    </row>
    <row r="168" spans="1:25" ht="36" x14ac:dyDescent="0.35">
      <c r="A168" s="95" t="s">
        <v>246</v>
      </c>
      <c r="B168" s="126" t="s">
        <v>228</v>
      </c>
      <c r="C168" s="74" t="s">
        <v>229</v>
      </c>
      <c r="D168" s="30" t="s">
        <v>50</v>
      </c>
      <c r="E168" s="12" t="s">
        <v>473</v>
      </c>
      <c r="F168" s="30">
        <v>1</v>
      </c>
      <c r="G168" s="30">
        <v>2</v>
      </c>
      <c r="H168" s="30">
        <v>2</v>
      </c>
      <c r="I168" s="30">
        <f t="shared" si="123"/>
        <v>2</v>
      </c>
      <c r="J168" s="30">
        <f t="shared" ref="J168:U168" si="146">+$I$168*J6</f>
        <v>0</v>
      </c>
      <c r="K168" s="30">
        <f t="shared" si="146"/>
        <v>10</v>
      </c>
      <c r="L168" s="30">
        <f t="shared" si="146"/>
        <v>42</v>
      </c>
      <c r="M168" s="30">
        <f t="shared" si="146"/>
        <v>44</v>
      </c>
      <c r="N168" s="30">
        <f t="shared" si="146"/>
        <v>46</v>
      </c>
      <c r="O168" s="30">
        <f t="shared" si="146"/>
        <v>40</v>
      </c>
      <c r="P168" s="30">
        <f t="shared" si="146"/>
        <v>46</v>
      </c>
      <c r="Q168" s="30">
        <f t="shared" si="146"/>
        <v>44</v>
      </c>
      <c r="R168" s="30">
        <f t="shared" si="146"/>
        <v>42</v>
      </c>
      <c r="S168" s="30">
        <f t="shared" si="146"/>
        <v>46</v>
      </c>
      <c r="T168" s="30">
        <f t="shared" si="146"/>
        <v>42</v>
      </c>
      <c r="U168" s="30">
        <f t="shared" si="146"/>
        <v>44</v>
      </c>
      <c r="V168" s="24">
        <f t="shared" ref="V168:V176" si="147">SUM(J168:U168)</f>
        <v>446</v>
      </c>
      <c r="W168" s="180"/>
    </row>
    <row r="169" spans="1:25" ht="54" x14ac:dyDescent="0.35">
      <c r="A169" s="95" t="s">
        <v>246</v>
      </c>
      <c r="B169" s="126" t="s">
        <v>230</v>
      </c>
      <c r="C169" s="74" t="s">
        <v>231</v>
      </c>
      <c r="D169" s="30" t="s">
        <v>50</v>
      </c>
      <c r="E169" s="12" t="s">
        <v>472</v>
      </c>
      <c r="F169" s="30">
        <v>1</v>
      </c>
      <c r="G169" s="30">
        <v>3</v>
      </c>
      <c r="H169" s="30">
        <v>3</v>
      </c>
      <c r="I169" s="30">
        <f t="shared" si="123"/>
        <v>3</v>
      </c>
      <c r="J169" s="30">
        <f t="shared" ref="J169:U169" si="148">+$I$169*J6</f>
        <v>0</v>
      </c>
      <c r="K169" s="30">
        <f t="shared" si="148"/>
        <v>15</v>
      </c>
      <c r="L169" s="30">
        <f t="shared" si="148"/>
        <v>63</v>
      </c>
      <c r="M169" s="30">
        <f t="shared" si="148"/>
        <v>66</v>
      </c>
      <c r="N169" s="30">
        <f t="shared" si="148"/>
        <v>69</v>
      </c>
      <c r="O169" s="30">
        <f t="shared" si="148"/>
        <v>60</v>
      </c>
      <c r="P169" s="30">
        <f t="shared" si="148"/>
        <v>69</v>
      </c>
      <c r="Q169" s="30">
        <f t="shared" si="148"/>
        <v>66</v>
      </c>
      <c r="R169" s="30">
        <f t="shared" si="148"/>
        <v>63</v>
      </c>
      <c r="S169" s="30">
        <f t="shared" si="148"/>
        <v>69</v>
      </c>
      <c r="T169" s="30">
        <f t="shared" si="148"/>
        <v>63</v>
      </c>
      <c r="U169" s="30">
        <f t="shared" si="148"/>
        <v>66</v>
      </c>
      <c r="V169" s="24">
        <f t="shared" si="147"/>
        <v>669</v>
      </c>
      <c r="W169" s="180"/>
    </row>
    <row r="170" spans="1:25" ht="36" x14ac:dyDescent="0.35">
      <c r="A170" s="95" t="s">
        <v>246</v>
      </c>
      <c r="B170" s="126" t="s">
        <v>232</v>
      </c>
      <c r="C170" s="74" t="s">
        <v>233</v>
      </c>
      <c r="D170" s="30" t="s">
        <v>50</v>
      </c>
      <c r="E170" s="12" t="s">
        <v>471</v>
      </c>
      <c r="F170" s="30">
        <v>1</v>
      </c>
      <c r="G170" s="30">
        <v>3</v>
      </c>
      <c r="H170" s="30">
        <v>3</v>
      </c>
      <c r="I170" s="30">
        <f t="shared" si="123"/>
        <v>3</v>
      </c>
      <c r="J170" s="30">
        <f t="shared" ref="J170:U170" si="149">+$I$170*J6</f>
        <v>0</v>
      </c>
      <c r="K170" s="30">
        <f t="shared" si="149"/>
        <v>15</v>
      </c>
      <c r="L170" s="30">
        <f t="shared" si="149"/>
        <v>63</v>
      </c>
      <c r="M170" s="30">
        <f t="shared" si="149"/>
        <v>66</v>
      </c>
      <c r="N170" s="30">
        <f t="shared" si="149"/>
        <v>69</v>
      </c>
      <c r="O170" s="30">
        <f t="shared" si="149"/>
        <v>60</v>
      </c>
      <c r="P170" s="30">
        <f t="shared" si="149"/>
        <v>69</v>
      </c>
      <c r="Q170" s="30">
        <f t="shared" si="149"/>
        <v>66</v>
      </c>
      <c r="R170" s="30">
        <f t="shared" si="149"/>
        <v>63</v>
      </c>
      <c r="S170" s="30">
        <f t="shared" si="149"/>
        <v>69</v>
      </c>
      <c r="T170" s="30">
        <f t="shared" si="149"/>
        <v>63</v>
      </c>
      <c r="U170" s="30">
        <f t="shared" si="149"/>
        <v>66</v>
      </c>
      <c r="V170" s="24">
        <f t="shared" si="147"/>
        <v>669</v>
      </c>
      <c r="W170" s="180"/>
    </row>
    <row r="171" spans="1:25" ht="72" x14ac:dyDescent="0.35">
      <c r="A171" s="95" t="s">
        <v>246</v>
      </c>
      <c r="B171" s="126" t="s">
        <v>234</v>
      </c>
      <c r="C171" s="74" t="s">
        <v>235</v>
      </c>
      <c r="D171" s="30" t="s">
        <v>72</v>
      </c>
      <c r="E171" s="12" t="s">
        <v>478</v>
      </c>
      <c r="F171" s="30">
        <v>1</v>
      </c>
      <c r="G171" s="30">
        <v>3</v>
      </c>
      <c r="H171" s="30">
        <v>3</v>
      </c>
      <c r="I171" s="30">
        <f t="shared" si="123"/>
        <v>3</v>
      </c>
      <c r="J171" s="30">
        <f t="shared" ref="J171:U171" si="150">+$I$171*J8</f>
        <v>0</v>
      </c>
      <c r="K171" s="30">
        <f t="shared" si="150"/>
        <v>9</v>
      </c>
      <c r="L171" s="30">
        <f t="shared" si="150"/>
        <v>39</v>
      </c>
      <c r="M171" s="30">
        <f t="shared" si="150"/>
        <v>39</v>
      </c>
      <c r="N171" s="30">
        <f t="shared" si="150"/>
        <v>42</v>
      </c>
      <c r="O171" s="30">
        <f t="shared" si="150"/>
        <v>36</v>
      </c>
      <c r="P171" s="30">
        <f t="shared" si="150"/>
        <v>42</v>
      </c>
      <c r="Q171" s="30">
        <f t="shared" si="150"/>
        <v>39</v>
      </c>
      <c r="R171" s="30">
        <f t="shared" si="150"/>
        <v>39</v>
      </c>
      <c r="S171" s="30">
        <f t="shared" si="150"/>
        <v>39</v>
      </c>
      <c r="T171" s="30">
        <f t="shared" si="150"/>
        <v>39</v>
      </c>
      <c r="U171" s="30">
        <f t="shared" si="150"/>
        <v>39</v>
      </c>
      <c r="V171" s="24">
        <f t="shared" si="147"/>
        <v>402</v>
      </c>
      <c r="W171" s="180"/>
    </row>
    <row r="172" spans="1:25" ht="72" x14ac:dyDescent="0.35">
      <c r="A172" s="95" t="s">
        <v>246</v>
      </c>
      <c r="B172" s="126" t="s">
        <v>236</v>
      </c>
      <c r="C172" s="74" t="s">
        <v>237</v>
      </c>
      <c r="D172" s="30" t="s">
        <v>52</v>
      </c>
      <c r="E172" s="12" t="s">
        <v>479</v>
      </c>
      <c r="F172" s="30">
        <v>1</v>
      </c>
      <c r="G172" s="30">
        <v>2</v>
      </c>
      <c r="H172" s="30">
        <v>2</v>
      </c>
      <c r="I172" s="30">
        <f t="shared" si="123"/>
        <v>2</v>
      </c>
      <c r="J172" s="30">
        <f t="shared" ref="J172:U172" si="151">+$I$172*J8</f>
        <v>0</v>
      </c>
      <c r="K172" s="30">
        <f t="shared" si="151"/>
        <v>6</v>
      </c>
      <c r="L172" s="30">
        <f t="shared" si="151"/>
        <v>26</v>
      </c>
      <c r="M172" s="30">
        <f t="shared" si="151"/>
        <v>26</v>
      </c>
      <c r="N172" s="30">
        <f t="shared" si="151"/>
        <v>28</v>
      </c>
      <c r="O172" s="30">
        <f t="shared" si="151"/>
        <v>24</v>
      </c>
      <c r="P172" s="30">
        <f t="shared" si="151"/>
        <v>28</v>
      </c>
      <c r="Q172" s="30">
        <f t="shared" si="151"/>
        <v>26</v>
      </c>
      <c r="R172" s="30">
        <f t="shared" si="151"/>
        <v>26</v>
      </c>
      <c r="S172" s="30">
        <f t="shared" si="151"/>
        <v>26</v>
      </c>
      <c r="T172" s="30">
        <f t="shared" si="151"/>
        <v>26</v>
      </c>
      <c r="U172" s="30">
        <f t="shared" si="151"/>
        <v>26</v>
      </c>
      <c r="V172" s="24">
        <f t="shared" si="147"/>
        <v>268</v>
      </c>
      <c r="W172" s="180"/>
    </row>
    <row r="173" spans="1:25" ht="36" x14ac:dyDescent="0.35">
      <c r="A173" s="95" t="s">
        <v>246</v>
      </c>
      <c r="B173" s="126" t="s">
        <v>238</v>
      </c>
      <c r="C173" s="74" t="s">
        <v>239</v>
      </c>
      <c r="D173" s="12" t="s">
        <v>183</v>
      </c>
      <c r="E173" s="12" t="s">
        <v>480</v>
      </c>
      <c r="F173" s="30">
        <v>1</v>
      </c>
      <c r="G173" s="30">
        <v>2</v>
      </c>
      <c r="H173" s="30">
        <v>2</v>
      </c>
      <c r="I173" s="30">
        <f t="shared" si="123"/>
        <v>2</v>
      </c>
      <c r="J173" s="30">
        <f t="shared" ref="J173:U173" si="152">+$I$173*J11</f>
        <v>0</v>
      </c>
      <c r="K173" s="30">
        <f t="shared" si="152"/>
        <v>4</v>
      </c>
      <c r="L173" s="30">
        <f t="shared" si="152"/>
        <v>16</v>
      </c>
      <c r="M173" s="30">
        <f t="shared" si="152"/>
        <v>18</v>
      </c>
      <c r="N173" s="30">
        <f t="shared" si="152"/>
        <v>18</v>
      </c>
      <c r="O173" s="30">
        <f t="shared" si="152"/>
        <v>16</v>
      </c>
      <c r="P173" s="30">
        <f t="shared" si="152"/>
        <v>18</v>
      </c>
      <c r="Q173" s="30">
        <f t="shared" si="152"/>
        <v>18</v>
      </c>
      <c r="R173" s="30">
        <f t="shared" si="152"/>
        <v>16</v>
      </c>
      <c r="S173" s="30">
        <f t="shared" si="152"/>
        <v>20</v>
      </c>
      <c r="T173" s="30">
        <f t="shared" si="152"/>
        <v>16</v>
      </c>
      <c r="U173" s="30">
        <f t="shared" si="152"/>
        <v>18</v>
      </c>
      <c r="V173" s="24">
        <f t="shared" si="147"/>
        <v>178</v>
      </c>
      <c r="W173" s="180"/>
    </row>
    <row r="174" spans="1:25" ht="36" x14ac:dyDescent="0.35">
      <c r="A174" s="95" t="s">
        <v>246</v>
      </c>
      <c r="B174" s="126" t="s">
        <v>240</v>
      </c>
      <c r="C174" s="74" t="s">
        <v>241</v>
      </c>
      <c r="D174" s="30" t="s">
        <v>54</v>
      </c>
      <c r="E174" s="12" t="s">
        <v>470</v>
      </c>
      <c r="F174" s="30">
        <v>1</v>
      </c>
      <c r="G174" s="30">
        <v>3</v>
      </c>
      <c r="H174" s="30">
        <v>3</v>
      </c>
      <c r="I174" s="30">
        <f t="shared" si="123"/>
        <v>3</v>
      </c>
      <c r="J174" s="30">
        <f t="shared" ref="J174:U174" si="153">+$I$174*J6</f>
        <v>0</v>
      </c>
      <c r="K174" s="30">
        <f t="shared" si="153"/>
        <v>15</v>
      </c>
      <c r="L174" s="30">
        <f t="shared" si="153"/>
        <v>63</v>
      </c>
      <c r="M174" s="30">
        <f t="shared" si="153"/>
        <v>66</v>
      </c>
      <c r="N174" s="30">
        <f t="shared" si="153"/>
        <v>69</v>
      </c>
      <c r="O174" s="30">
        <f t="shared" si="153"/>
        <v>60</v>
      </c>
      <c r="P174" s="30">
        <f t="shared" si="153"/>
        <v>69</v>
      </c>
      <c r="Q174" s="30">
        <f t="shared" si="153"/>
        <v>66</v>
      </c>
      <c r="R174" s="30">
        <f t="shared" si="153"/>
        <v>63</v>
      </c>
      <c r="S174" s="30">
        <f t="shared" si="153"/>
        <v>69</v>
      </c>
      <c r="T174" s="30">
        <f t="shared" si="153"/>
        <v>63</v>
      </c>
      <c r="U174" s="30">
        <f t="shared" si="153"/>
        <v>66</v>
      </c>
      <c r="V174" s="24">
        <f t="shared" si="147"/>
        <v>669</v>
      </c>
      <c r="W174" s="180"/>
    </row>
    <row r="175" spans="1:25" ht="36" x14ac:dyDescent="0.35">
      <c r="A175" s="95" t="s">
        <v>246</v>
      </c>
      <c r="B175" s="126" t="s">
        <v>240</v>
      </c>
      <c r="C175" s="74" t="s">
        <v>242</v>
      </c>
      <c r="D175" s="30" t="s">
        <v>54</v>
      </c>
      <c r="E175" s="12" t="s">
        <v>469</v>
      </c>
      <c r="F175" s="30">
        <v>1</v>
      </c>
      <c r="G175" s="30">
        <v>5</v>
      </c>
      <c r="H175" s="30">
        <v>5</v>
      </c>
      <c r="I175" s="30">
        <f t="shared" si="123"/>
        <v>5</v>
      </c>
      <c r="J175" s="30">
        <f t="shared" ref="J175:U175" si="154">+$I$175*J6</f>
        <v>0</v>
      </c>
      <c r="K175" s="30">
        <f t="shared" si="154"/>
        <v>25</v>
      </c>
      <c r="L175" s="30">
        <f t="shared" si="154"/>
        <v>105</v>
      </c>
      <c r="M175" s="30">
        <f t="shared" si="154"/>
        <v>110</v>
      </c>
      <c r="N175" s="30">
        <f t="shared" si="154"/>
        <v>115</v>
      </c>
      <c r="O175" s="30">
        <f t="shared" si="154"/>
        <v>100</v>
      </c>
      <c r="P175" s="30">
        <f t="shared" si="154"/>
        <v>115</v>
      </c>
      <c r="Q175" s="30">
        <f t="shared" si="154"/>
        <v>110</v>
      </c>
      <c r="R175" s="30">
        <f t="shared" si="154"/>
        <v>105</v>
      </c>
      <c r="S175" s="30">
        <f t="shared" si="154"/>
        <v>115</v>
      </c>
      <c r="T175" s="30">
        <f t="shared" si="154"/>
        <v>105</v>
      </c>
      <c r="U175" s="30">
        <f t="shared" si="154"/>
        <v>110</v>
      </c>
      <c r="V175" s="24">
        <f t="shared" si="147"/>
        <v>1115</v>
      </c>
      <c r="W175" s="180"/>
    </row>
    <row r="176" spans="1:25" ht="36.75" thickBot="1" x14ac:dyDescent="0.4">
      <c r="A176" s="97" t="s">
        <v>246</v>
      </c>
      <c r="B176" s="127" t="s">
        <v>243</v>
      </c>
      <c r="C176" s="103" t="s">
        <v>244</v>
      </c>
      <c r="D176" s="46" t="s">
        <v>245</v>
      </c>
      <c r="E176" s="45" t="s">
        <v>468</v>
      </c>
      <c r="F176" s="46">
        <v>1</v>
      </c>
      <c r="G176" s="46">
        <v>2</v>
      </c>
      <c r="H176" s="46">
        <v>2</v>
      </c>
      <c r="I176" s="46">
        <f t="shared" si="123"/>
        <v>2</v>
      </c>
      <c r="J176" s="46">
        <f t="shared" ref="J176:U176" si="155">+$I$176*J6</f>
        <v>0</v>
      </c>
      <c r="K176" s="46">
        <f t="shared" si="155"/>
        <v>10</v>
      </c>
      <c r="L176" s="46">
        <f t="shared" si="155"/>
        <v>42</v>
      </c>
      <c r="M176" s="46">
        <f t="shared" si="155"/>
        <v>44</v>
      </c>
      <c r="N176" s="46">
        <f t="shared" si="155"/>
        <v>46</v>
      </c>
      <c r="O176" s="46">
        <f t="shared" si="155"/>
        <v>40</v>
      </c>
      <c r="P176" s="46">
        <f t="shared" si="155"/>
        <v>46</v>
      </c>
      <c r="Q176" s="46">
        <f t="shared" si="155"/>
        <v>44</v>
      </c>
      <c r="R176" s="46">
        <f t="shared" si="155"/>
        <v>42</v>
      </c>
      <c r="S176" s="46">
        <f t="shared" si="155"/>
        <v>46</v>
      </c>
      <c r="T176" s="46">
        <f t="shared" si="155"/>
        <v>42</v>
      </c>
      <c r="U176" s="46">
        <f t="shared" si="155"/>
        <v>44</v>
      </c>
      <c r="V176" s="49">
        <f t="shared" si="147"/>
        <v>446</v>
      </c>
      <c r="W176" s="181"/>
    </row>
    <row r="177" spans="1:23" s="16" customFormat="1" ht="90" x14ac:dyDescent="0.35">
      <c r="A177" s="128" t="s">
        <v>317</v>
      </c>
      <c r="B177" s="72" t="s">
        <v>305</v>
      </c>
      <c r="C177" s="72" t="s">
        <v>306</v>
      </c>
      <c r="D177" s="40" t="s">
        <v>54</v>
      </c>
      <c r="E177" s="41" t="s">
        <v>468</v>
      </c>
      <c r="F177" s="41">
        <v>1</v>
      </c>
      <c r="G177" s="42">
        <v>2</v>
      </c>
      <c r="H177" s="42">
        <v>2</v>
      </c>
      <c r="I177" s="42">
        <f t="shared" si="123"/>
        <v>2</v>
      </c>
      <c r="J177" s="42">
        <f t="shared" ref="J177:U177" si="156">+$I$177*J6</f>
        <v>0</v>
      </c>
      <c r="K177" s="42">
        <f t="shared" si="156"/>
        <v>10</v>
      </c>
      <c r="L177" s="42">
        <f t="shared" si="156"/>
        <v>42</v>
      </c>
      <c r="M177" s="42">
        <f t="shared" si="156"/>
        <v>44</v>
      </c>
      <c r="N177" s="42">
        <f t="shared" si="156"/>
        <v>46</v>
      </c>
      <c r="O177" s="42">
        <f t="shared" si="156"/>
        <v>40</v>
      </c>
      <c r="P177" s="42">
        <f t="shared" si="156"/>
        <v>46</v>
      </c>
      <c r="Q177" s="42">
        <f t="shared" si="156"/>
        <v>44</v>
      </c>
      <c r="R177" s="42">
        <f t="shared" si="156"/>
        <v>42</v>
      </c>
      <c r="S177" s="42">
        <f t="shared" si="156"/>
        <v>46</v>
      </c>
      <c r="T177" s="42">
        <f t="shared" si="156"/>
        <v>42</v>
      </c>
      <c r="U177" s="42">
        <f t="shared" si="156"/>
        <v>44</v>
      </c>
      <c r="V177" s="48">
        <f>SUM(J177:U177)</f>
        <v>446</v>
      </c>
      <c r="W177" s="179">
        <f>SUM(V177:V183)</f>
        <v>6869</v>
      </c>
    </row>
    <row r="178" spans="1:23" s="16" customFormat="1" ht="90" x14ac:dyDescent="0.35">
      <c r="A178" s="129" t="s">
        <v>317</v>
      </c>
      <c r="B178" s="34" t="s">
        <v>353</v>
      </c>
      <c r="C178" s="34" t="s">
        <v>306</v>
      </c>
      <c r="D178" s="31" t="s">
        <v>54</v>
      </c>
      <c r="E178" s="12" t="s">
        <v>466</v>
      </c>
      <c r="F178" s="12">
        <v>1</v>
      </c>
      <c r="G178" s="30">
        <v>4</v>
      </c>
      <c r="H178" s="30">
        <v>4</v>
      </c>
      <c r="I178" s="30">
        <f t="shared" si="123"/>
        <v>4</v>
      </c>
      <c r="J178" s="30">
        <f t="shared" ref="J178:U178" si="157">+$I$178*J6</f>
        <v>0</v>
      </c>
      <c r="K178" s="30">
        <f t="shared" si="157"/>
        <v>20</v>
      </c>
      <c r="L178" s="30">
        <f t="shared" si="157"/>
        <v>84</v>
      </c>
      <c r="M178" s="30">
        <f t="shared" si="157"/>
        <v>88</v>
      </c>
      <c r="N178" s="30">
        <f t="shared" si="157"/>
        <v>92</v>
      </c>
      <c r="O178" s="30">
        <f t="shared" si="157"/>
        <v>80</v>
      </c>
      <c r="P178" s="30">
        <f t="shared" si="157"/>
        <v>92</v>
      </c>
      <c r="Q178" s="30">
        <f t="shared" si="157"/>
        <v>88</v>
      </c>
      <c r="R178" s="30">
        <f t="shared" si="157"/>
        <v>84</v>
      </c>
      <c r="S178" s="30">
        <f t="shared" si="157"/>
        <v>92</v>
      </c>
      <c r="T178" s="30">
        <f t="shared" si="157"/>
        <v>84</v>
      </c>
      <c r="U178" s="30">
        <f t="shared" si="157"/>
        <v>88</v>
      </c>
      <c r="V178" s="24">
        <f>SUM(J178:U178)</f>
        <v>892</v>
      </c>
      <c r="W178" s="180"/>
    </row>
    <row r="179" spans="1:23" s="16" customFormat="1" ht="36" x14ac:dyDescent="0.35">
      <c r="A179" s="129" t="s">
        <v>317</v>
      </c>
      <c r="B179" s="74" t="s">
        <v>307</v>
      </c>
      <c r="C179" s="126" t="s">
        <v>308</v>
      </c>
      <c r="D179" s="30" t="s">
        <v>50</v>
      </c>
      <c r="E179" s="12" t="s">
        <v>467</v>
      </c>
      <c r="F179" s="30">
        <v>2</v>
      </c>
      <c r="G179" s="30">
        <v>6</v>
      </c>
      <c r="H179" s="30">
        <f>+G179</f>
        <v>6</v>
      </c>
      <c r="I179" s="30">
        <f t="shared" si="123"/>
        <v>12</v>
      </c>
      <c r="J179" s="30">
        <f t="shared" ref="J179:U179" si="158">+$I$179*J6</f>
        <v>0</v>
      </c>
      <c r="K179" s="30">
        <f t="shared" si="158"/>
        <v>60</v>
      </c>
      <c r="L179" s="30">
        <f t="shared" si="158"/>
        <v>252</v>
      </c>
      <c r="M179" s="30">
        <f t="shared" si="158"/>
        <v>264</v>
      </c>
      <c r="N179" s="30">
        <f t="shared" si="158"/>
        <v>276</v>
      </c>
      <c r="O179" s="30">
        <f t="shared" si="158"/>
        <v>240</v>
      </c>
      <c r="P179" s="30">
        <f t="shared" si="158"/>
        <v>276</v>
      </c>
      <c r="Q179" s="30">
        <f t="shared" si="158"/>
        <v>264</v>
      </c>
      <c r="R179" s="30">
        <f t="shared" si="158"/>
        <v>252</v>
      </c>
      <c r="S179" s="30">
        <f t="shared" si="158"/>
        <v>276</v>
      </c>
      <c r="T179" s="30">
        <f t="shared" si="158"/>
        <v>252</v>
      </c>
      <c r="U179" s="30">
        <f t="shared" si="158"/>
        <v>264</v>
      </c>
      <c r="V179" s="24">
        <f t="shared" ref="V179:V183" si="159">SUM(J179:U179)</f>
        <v>2676</v>
      </c>
      <c r="W179" s="180"/>
    </row>
    <row r="180" spans="1:23" s="16" customFormat="1" ht="72" x14ac:dyDescent="0.35">
      <c r="A180" s="129" t="s">
        <v>317</v>
      </c>
      <c r="B180" s="126" t="s">
        <v>309</v>
      </c>
      <c r="C180" s="74" t="s">
        <v>310</v>
      </c>
      <c r="D180" s="30" t="s">
        <v>50</v>
      </c>
      <c r="E180" s="12" t="s">
        <v>501</v>
      </c>
      <c r="F180" s="30">
        <v>1</v>
      </c>
      <c r="G180" s="30">
        <v>3</v>
      </c>
      <c r="H180" s="30">
        <f>+G180</f>
        <v>3</v>
      </c>
      <c r="I180" s="30">
        <f t="shared" si="123"/>
        <v>3</v>
      </c>
      <c r="J180" s="30">
        <f t="shared" ref="J180:U180" si="160">+$I$180*J8</f>
        <v>0</v>
      </c>
      <c r="K180" s="30">
        <f t="shared" si="160"/>
        <v>9</v>
      </c>
      <c r="L180" s="30">
        <f t="shared" si="160"/>
        <v>39</v>
      </c>
      <c r="M180" s="30">
        <f t="shared" si="160"/>
        <v>39</v>
      </c>
      <c r="N180" s="30">
        <f t="shared" si="160"/>
        <v>42</v>
      </c>
      <c r="O180" s="30">
        <f t="shared" si="160"/>
        <v>36</v>
      </c>
      <c r="P180" s="30">
        <f t="shared" si="160"/>
        <v>42</v>
      </c>
      <c r="Q180" s="30">
        <f t="shared" si="160"/>
        <v>39</v>
      </c>
      <c r="R180" s="30">
        <f t="shared" si="160"/>
        <v>39</v>
      </c>
      <c r="S180" s="30">
        <f t="shared" si="160"/>
        <v>39</v>
      </c>
      <c r="T180" s="30">
        <f t="shared" si="160"/>
        <v>39</v>
      </c>
      <c r="U180" s="30">
        <f t="shared" si="160"/>
        <v>39</v>
      </c>
      <c r="V180" s="24">
        <f t="shared" si="159"/>
        <v>402</v>
      </c>
      <c r="W180" s="180"/>
    </row>
    <row r="181" spans="1:23" s="16" customFormat="1" ht="54" x14ac:dyDescent="0.35">
      <c r="A181" s="129" t="s">
        <v>317</v>
      </c>
      <c r="B181" s="74" t="s">
        <v>311</v>
      </c>
      <c r="C181" s="74" t="s">
        <v>312</v>
      </c>
      <c r="D181" s="30" t="s">
        <v>52</v>
      </c>
      <c r="E181" s="171" t="s">
        <v>505</v>
      </c>
      <c r="F181" s="30">
        <v>1</v>
      </c>
      <c r="G181" s="30">
        <v>3</v>
      </c>
      <c r="H181" s="30">
        <v>3</v>
      </c>
      <c r="I181" s="30">
        <f t="shared" si="123"/>
        <v>3</v>
      </c>
      <c r="J181" s="30">
        <f t="shared" ref="J181:U181" si="161">+$I$181*J6</f>
        <v>0</v>
      </c>
      <c r="K181" s="30">
        <f t="shared" si="161"/>
        <v>15</v>
      </c>
      <c r="L181" s="30">
        <f t="shared" si="161"/>
        <v>63</v>
      </c>
      <c r="M181" s="30">
        <f t="shared" si="161"/>
        <v>66</v>
      </c>
      <c r="N181" s="30">
        <f t="shared" si="161"/>
        <v>69</v>
      </c>
      <c r="O181" s="30">
        <f t="shared" si="161"/>
        <v>60</v>
      </c>
      <c r="P181" s="30">
        <f t="shared" si="161"/>
        <v>69</v>
      </c>
      <c r="Q181" s="30">
        <f t="shared" si="161"/>
        <v>66</v>
      </c>
      <c r="R181" s="30">
        <f t="shared" si="161"/>
        <v>63</v>
      </c>
      <c r="S181" s="30">
        <f t="shared" si="161"/>
        <v>69</v>
      </c>
      <c r="T181" s="30">
        <f t="shared" si="161"/>
        <v>63</v>
      </c>
      <c r="U181" s="30">
        <f t="shared" si="161"/>
        <v>66</v>
      </c>
      <c r="V181" s="24">
        <f t="shared" si="159"/>
        <v>669</v>
      </c>
      <c r="W181" s="180"/>
    </row>
    <row r="182" spans="1:23" s="16" customFormat="1" ht="36" x14ac:dyDescent="0.35">
      <c r="A182" s="129" t="s">
        <v>317</v>
      </c>
      <c r="B182" s="126" t="s">
        <v>313</v>
      </c>
      <c r="C182" s="74" t="s">
        <v>314</v>
      </c>
      <c r="D182" s="30" t="s">
        <v>50</v>
      </c>
      <c r="E182" s="12" t="s">
        <v>502</v>
      </c>
      <c r="F182" s="30">
        <v>1</v>
      </c>
      <c r="G182" s="30">
        <v>4</v>
      </c>
      <c r="H182" s="30">
        <v>4</v>
      </c>
      <c r="I182" s="30">
        <f t="shared" si="123"/>
        <v>4</v>
      </c>
      <c r="J182" s="30">
        <f t="shared" ref="J182:U182" si="162">+$I$182*J6</f>
        <v>0</v>
      </c>
      <c r="K182" s="30">
        <f t="shared" si="162"/>
        <v>20</v>
      </c>
      <c r="L182" s="30">
        <f t="shared" si="162"/>
        <v>84</v>
      </c>
      <c r="M182" s="30">
        <f t="shared" si="162"/>
        <v>88</v>
      </c>
      <c r="N182" s="30">
        <f t="shared" si="162"/>
        <v>92</v>
      </c>
      <c r="O182" s="30">
        <f t="shared" si="162"/>
        <v>80</v>
      </c>
      <c r="P182" s="30">
        <f t="shared" si="162"/>
        <v>92</v>
      </c>
      <c r="Q182" s="30">
        <f t="shared" si="162"/>
        <v>88</v>
      </c>
      <c r="R182" s="30">
        <f t="shared" si="162"/>
        <v>84</v>
      </c>
      <c r="S182" s="30">
        <f t="shared" si="162"/>
        <v>92</v>
      </c>
      <c r="T182" s="30">
        <f t="shared" si="162"/>
        <v>84</v>
      </c>
      <c r="U182" s="30">
        <f t="shared" si="162"/>
        <v>88</v>
      </c>
      <c r="V182" s="24">
        <f t="shared" si="159"/>
        <v>892</v>
      </c>
      <c r="W182" s="180"/>
    </row>
    <row r="183" spans="1:23" s="16" customFormat="1" ht="36.75" thickBot="1" x14ac:dyDescent="0.4">
      <c r="A183" s="130" t="s">
        <v>317</v>
      </c>
      <c r="B183" s="103" t="s">
        <v>315</v>
      </c>
      <c r="C183" s="103" t="s">
        <v>316</v>
      </c>
      <c r="D183" s="46" t="s">
        <v>50</v>
      </c>
      <c r="E183" s="45" t="s">
        <v>466</v>
      </c>
      <c r="F183" s="46">
        <v>1</v>
      </c>
      <c r="G183" s="46">
        <v>4</v>
      </c>
      <c r="H183" s="46">
        <v>4</v>
      </c>
      <c r="I183" s="46">
        <f t="shared" si="123"/>
        <v>4</v>
      </c>
      <c r="J183" s="46">
        <f t="shared" ref="J183:U183" si="163">+$I$183*J6</f>
        <v>0</v>
      </c>
      <c r="K183" s="46">
        <f t="shared" si="163"/>
        <v>20</v>
      </c>
      <c r="L183" s="46">
        <f t="shared" si="163"/>
        <v>84</v>
      </c>
      <c r="M183" s="46">
        <f t="shared" si="163"/>
        <v>88</v>
      </c>
      <c r="N183" s="46">
        <f t="shared" si="163"/>
        <v>92</v>
      </c>
      <c r="O183" s="46">
        <f t="shared" si="163"/>
        <v>80</v>
      </c>
      <c r="P183" s="46">
        <f t="shared" si="163"/>
        <v>92</v>
      </c>
      <c r="Q183" s="46">
        <f t="shared" si="163"/>
        <v>88</v>
      </c>
      <c r="R183" s="46">
        <f t="shared" si="163"/>
        <v>84</v>
      </c>
      <c r="S183" s="46">
        <f t="shared" si="163"/>
        <v>92</v>
      </c>
      <c r="T183" s="46">
        <f t="shared" si="163"/>
        <v>84</v>
      </c>
      <c r="U183" s="46">
        <f t="shared" si="163"/>
        <v>88</v>
      </c>
      <c r="V183" s="49">
        <f t="shared" si="159"/>
        <v>892</v>
      </c>
      <c r="W183" s="181"/>
    </row>
    <row r="184" spans="1:23" s="16" customFormat="1" ht="54" x14ac:dyDescent="0.35">
      <c r="A184" s="128" t="s">
        <v>352</v>
      </c>
      <c r="B184" s="72" t="s">
        <v>340</v>
      </c>
      <c r="C184" s="72" t="s">
        <v>341</v>
      </c>
      <c r="D184" s="40" t="s">
        <v>50</v>
      </c>
      <c r="E184" s="172" t="s">
        <v>456</v>
      </c>
      <c r="F184" s="41">
        <v>1</v>
      </c>
      <c r="G184" s="42">
        <v>7.5</v>
      </c>
      <c r="H184" s="42">
        <v>7.5</v>
      </c>
      <c r="I184" s="42">
        <f t="shared" si="123"/>
        <v>7.5</v>
      </c>
      <c r="J184" s="42">
        <f t="shared" ref="J184:U184" si="164">+$I$184*J6</f>
        <v>0</v>
      </c>
      <c r="K184" s="42">
        <f t="shared" si="164"/>
        <v>37.5</v>
      </c>
      <c r="L184" s="42">
        <f t="shared" si="164"/>
        <v>157.5</v>
      </c>
      <c r="M184" s="42">
        <f t="shared" si="164"/>
        <v>165</v>
      </c>
      <c r="N184" s="42">
        <f t="shared" si="164"/>
        <v>172.5</v>
      </c>
      <c r="O184" s="42">
        <f t="shared" si="164"/>
        <v>150</v>
      </c>
      <c r="P184" s="42">
        <f t="shared" si="164"/>
        <v>172.5</v>
      </c>
      <c r="Q184" s="42">
        <f t="shared" si="164"/>
        <v>165</v>
      </c>
      <c r="R184" s="42">
        <f t="shared" si="164"/>
        <v>157.5</v>
      </c>
      <c r="S184" s="42">
        <f t="shared" si="164"/>
        <v>172.5</v>
      </c>
      <c r="T184" s="42">
        <f t="shared" si="164"/>
        <v>157.5</v>
      </c>
      <c r="U184" s="42">
        <f t="shared" si="164"/>
        <v>165</v>
      </c>
      <c r="V184" s="48">
        <f>SUM(J184:U184)</f>
        <v>1672.5</v>
      </c>
      <c r="W184" s="179">
        <f>SUM(V184:V189)</f>
        <v>6913</v>
      </c>
    </row>
    <row r="185" spans="1:23" s="16" customFormat="1" ht="36" x14ac:dyDescent="0.35">
      <c r="A185" s="129" t="s">
        <v>352</v>
      </c>
      <c r="B185" s="34" t="s">
        <v>342</v>
      </c>
      <c r="C185" s="74" t="s">
        <v>343</v>
      </c>
      <c r="D185" s="31" t="s">
        <v>54</v>
      </c>
      <c r="E185" s="173" t="s">
        <v>456</v>
      </c>
      <c r="F185" s="12">
        <v>1</v>
      </c>
      <c r="G185" s="30">
        <v>7.5</v>
      </c>
      <c r="H185" s="30">
        <v>7.5</v>
      </c>
      <c r="I185" s="30">
        <f t="shared" si="123"/>
        <v>7.5</v>
      </c>
      <c r="J185" s="30">
        <f t="shared" ref="J185:U185" si="165">+$I$185*J6</f>
        <v>0</v>
      </c>
      <c r="K185" s="30">
        <f t="shared" si="165"/>
        <v>37.5</v>
      </c>
      <c r="L185" s="30">
        <f t="shared" si="165"/>
        <v>157.5</v>
      </c>
      <c r="M185" s="30">
        <f t="shared" si="165"/>
        <v>165</v>
      </c>
      <c r="N185" s="30">
        <f t="shared" si="165"/>
        <v>172.5</v>
      </c>
      <c r="O185" s="30">
        <f t="shared" si="165"/>
        <v>150</v>
      </c>
      <c r="P185" s="30">
        <f t="shared" si="165"/>
        <v>172.5</v>
      </c>
      <c r="Q185" s="30">
        <f t="shared" si="165"/>
        <v>165</v>
      </c>
      <c r="R185" s="30">
        <f t="shared" si="165"/>
        <v>157.5</v>
      </c>
      <c r="S185" s="30">
        <f t="shared" si="165"/>
        <v>172.5</v>
      </c>
      <c r="T185" s="30">
        <f t="shared" si="165"/>
        <v>157.5</v>
      </c>
      <c r="U185" s="30">
        <f t="shared" si="165"/>
        <v>165</v>
      </c>
      <c r="V185" s="24">
        <f t="shared" ref="V185:V189" si="166">SUM(J185:U185)</f>
        <v>1672.5</v>
      </c>
      <c r="W185" s="180"/>
    </row>
    <row r="186" spans="1:23" s="16" customFormat="1" ht="36" x14ac:dyDescent="0.35">
      <c r="A186" s="129" t="s">
        <v>352</v>
      </c>
      <c r="B186" s="34" t="s">
        <v>344</v>
      </c>
      <c r="C186" s="74" t="s">
        <v>345</v>
      </c>
      <c r="D186" s="31" t="s">
        <v>72</v>
      </c>
      <c r="E186" s="131" t="s">
        <v>429</v>
      </c>
      <c r="F186" s="12">
        <v>1</v>
      </c>
      <c r="G186" s="30">
        <v>4</v>
      </c>
      <c r="H186" s="30">
        <v>4</v>
      </c>
      <c r="I186" s="30">
        <f t="shared" si="123"/>
        <v>4</v>
      </c>
      <c r="J186" s="30">
        <f t="shared" ref="J186:U186" si="167">+$I$186*J6</f>
        <v>0</v>
      </c>
      <c r="K186" s="30">
        <f t="shared" si="167"/>
        <v>20</v>
      </c>
      <c r="L186" s="30">
        <f t="shared" si="167"/>
        <v>84</v>
      </c>
      <c r="M186" s="30">
        <f t="shared" si="167"/>
        <v>88</v>
      </c>
      <c r="N186" s="30">
        <f t="shared" si="167"/>
        <v>92</v>
      </c>
      <c r="O186" s="30">
        <f t="shared" si="167"/>
        <v>80</v>
      </c>
      <c r="P186" s="30">
        <f t="shared" si="167"/>
        <v>92</v>
      </c>
      <c r="Q186" s="30">
        <f t="shared" si="167"/>
        <v>88</v>
      </c>
      <c r="R186" s="30">
        <f t="shared" si="167"/>
        <v>84</v>
      </c>
      <c r="S186" s="30">
        <f t="shared" si="167"/>
        <v>92</v>
      </c>
      <c r="T186" s="30">
        <f t="shared" si="167"/>
        <v>84</v>
      </c>
      <c r="U186" s="30">
        <f t="shared" si="167"/>
        <v>88</v>
      </c>
      <c r="V186" s="24">
        <f t="shared" si="166"/>
        <v>892</v>
      </c>
      <c r="W186" s="180"/>
    </row>
    <row r="187" spans="1:23" s="16" customFormat="1" ht="72" x14ac:dyDescent="0.35">
      <c r="A187" s="129" t="s">
        <v>352</v>
      </c>
      <c r="B187" s="34" t="s">
        <v>346</v>
      </c>
      <c r="C187" s="74" t="s">
        <v>347</v>
      </c>
      <c r="D187" s="12" t="s">
        <v>183</v>
      </c>
      <c r="E187" s="131" t="s">
        <v>452</v>
      </c>
      <c r="F187" s="12">
        <v>1</v>
      </c>
      <c r="G187" s="30">
        <v>3</v>
      </c>
      <c r="H187" s="30">
        <v>3</v>
      </c>
      <c r="I187" s="30">
        <f t="shared" si="123"/>
        <v>3</v>
      </c>
      <c r="J187" s="30">
        <f t="shared" ref="J187:U187" si="168">+$I$187*J6</f>
        <v>0</v>
      </c>
      <c r="K187" s="30">
        <f t="shared" si="168"/>
        <v>15</v>
      </c>
      <c r="L187" s="30">
        <f t="shared" si="168"/>
        <v>63</v>
      </c>
      <c r="M187" s="30">
        <f t="shared" si="168"/>
        <v>66</v>
      </c>
      <c r="N187" s="30">
        <f t="shared" si="168"/>
        <v>69</v>
      </c>
      <c r="O187" s="30">
        <f t="shared" si="168"/>
        <v>60</v>
      </c>
      <c r="P187" s="30">
        <f t="shared" si="168"/>
        <v>69</v>
      </c>
      <c r="Q187" s="30">
        <f t="shared" si="168"/>
        <v>66</v>
      </c>
      <c r="R187" s="30">
        <f t="shared" si="168"/>
        <v>63</v>
      </c>
      <c r="S187" s="30">
        <f t="shared" si="168"/>
        <v>69</v>
      </c>
      <c r="T187" s="30">
        <f t="shared" si="168"/>
        <v>63</v>
      </c>
      <c r="U187" s="30">
        <f t="shared" si="168"/>
        <v>66</v>
      </c>
      <c r="V187" s="24">
        <f t="shared" si="166"/>
        <v>669</v>
      </c>
      <c r="W187" s="180"/>
    </row>
    <row r="188" spans="1:23" s="16" customFormat="1" ht="72" x14ac:dyDescent="0.35">
      <c r="A188" s="129" t="s">
        <v>352</v>
      </c>
      <c r="B188" s="34" t="s">
        <v>348</v>
      </c>
      <c r="C188" s="74" t="s">
        <v>349</v>
      </c>
      <c r="D188" s="31" t="s">
        <v>52</v>
      </c>
      <c r="E188" s="131" t="s">
        <v>428</v>
      </c>
      <c r="F188" s="12">
        <v>1</v>
      </c>
      <c r="G188" s="30">
        <v>6</v>
      </c>
      <c r="H188" s="30">
        <v>6</v>
      </c>
      <c r="I188" s="30">
        <f t="shared" si="123"/>
        <v>6</v>
      </c>
      <c r="J188" s="30">
        <f t="shared" ref="J188:U188" si="169">+$I$188*J6</f>
        <v>0</v>
      </c>
      <c r="K188" s="30">
        <f t="shared" si="169"/>
        <v>30</v>
      </c>
      <c r="L188" s="30">
        <f t="shared" si="169"/>
        <v>126</v>
      </c>
      <c r="M188" s="30">
        <f t="shared" si="169"/>
        <v>132</v>
      </c>
      <c r="N188" s="30">
        <f t="shared" si="169"/>
        <v>138</v>
      </c>
      <c r="O188" s="30">
        <f t="shared" si="169"/>
        <v>120</v>
      </c>
      <c r="P188" s="30">
        <f t="shared" si="169"/>
        <v>138</v>
      </c>
      <c r="Q188" s="30">
        <f t="shared" si="169"/>
        <v>132</v>
      </c>
      <c r="R188" s="30">
        <f t="shared" si="169"/>
        <v>126</v>
      </c>
      <c r="S188" s="30">
        <f t="shared" si="169"/>
        <v>138</v>
      </c>
      <c r="T188" s="30">
        <f t="shared" si="169"/>
        <v>126</v>
      </c>
      <c r="U188" s="30">
        <f t="shared" si="169"/>
        <v>132</v>
      </c>
      <c r="V188" s="24">
        <f t="shared" si="166"/>
        <v>1338</v>
      </c>
      <c r="W188" s="180"/>
    </row>
    <row r="189" spans="1:23" s="16" customFormat="1" ht="36.75" thickBot="1" x14ac:dyDescent="0.4">
      <c r="A189" s="130" t="s">
        <v>352</v>
      </c>
      <c r="B189" s="73" t="s">
        <v>350</v>
      </c>
      <c r="C189" s="103" t="s">
        <v>351</v>
      </c>
      <c r="D189" s="104" t="s">
        <v>303</v>
      </c>
      <c r="E189" s="132" t="s">
        <v>452</v>
      </c>
      <c r="F189" s="45">
        <v>1</v>
      </c>
      <c r="G189" s="46">
        <v>3</v>
      </c>
      <c r="H189" s="46">
        <v>3</v>
      </c>
      <c r="I189" s="46">
        <f t="shared" si="123"/>
        <v>3</v>
      </c>
      <c r="J189" s="46">
        <f t="shared" ref="J189:U189" si="170">+$I$189*J6</f>
        <v>0</v>
      </c>
      <c r="K189" s="46">
        <f t="shared" si="170"/>
        <v>15</v>
      </c>
      <c r="L189" s="46">
        <f t="shared" si="170"/>
        <v>63</v>
      </c>
      <c r="M189" s="46">
        <f t="shared" si="170"/>
        <v>66</v>
      </c>
      <c r="N189" s="46">
        <f t="shared" si="170"/>
        <v>69</v>
      </c>
      <c r="O189" s="46">
        <f t="shared" si="170"/>
        <v>60</v>
      </c>
      <c r="P189" s="46">
        <f t="shared" si="170"/>
        <v>69</v>
      </c>
      <c r="Q189" s="46">
        <f t="shared" si="170"/>
        <v>66</v>
      </c>
      <c r="R189" s="46">
        <f t="shared" si="170"/>
        <v>63</v>
      </c>
      <c r="S189" s="46">
        <f t="shared" si="170"/>
        <v>69</v>
      </c>
      <c r="T189" s="46">
        <f t="shared" si="170"/>
        <v>63</v>
      </c>
      <c r="U189" s="46">
        <f t="shared" si="170"/>
        <v>66</v>
      </c>
      <c r="V189" s="49">
        <f t="shared" si="166"/>
        <v>669</v>
      </c>
      <c r="W189" s="181"/>
    </row>
    <row r="190" spans="1:23" ht="36.75" thickBot="1" x14ac:dyDescent="0.4">
      <c r="A190" s="117" t="s">
        <v>338</v>
      </c>
      <c r="B190" s="75" t="s">
        <v>336</v>
      </c>
      <c r="C190" s="75" t="s">
        <v>337</v>
      </c>
      <c r="D190" s="52" t="s">
        <v>50</v>
      </c>
      <c r="E190" s="53" t="s">
        <v>457</v>
      </c>
      <c r="F190" s="53">
        <v>1</v>
      </c>
      <c r="G190" s="54">
        <v>7</v>
      </c>
      <c r="H190" s="54">
        <v>7</v>
      </c>
      <c r="I190" s="54">
        <f t="shared" si="123"/>
        <v>7</v>
      </c>
      <c r="J190" s="54">
        <f t="shared" ref="J190:U190" si="171">+$I$190*J6</f>
        <v>0</v>
      </c>
      <c r="K190" s="54">
        <f t="shared" si="171"/>
        <v>35</v>
      </c>
      <c r="L190" s="54">
        <f t="shared" si="171"/>
        <v>147</v>
      </c>
      <c r="M190" s="54">
        <f t="shared" si="171"/>
        <v>154</v>
      </c>
      <c r="N190" s="54">
        <f t="shared" si="171"/>
        <v>161</v>
      </c>
      <c r="O190" s="54">
        <f t="shared" si="171"/>
        <v>140</v>
      </c>
      <c r="P190" s="54">
        <f t="shared" si="171"/>
        <v>161</v>
      </c>
      <c r="Q190" s="54">
        <f t="shared" si="171"/>
        <v>154</v>
      </c>
      <c r="R190" s="54">
        <f t="shared" si="171"/>
        <v>147</v>
      </c>
      <c r="S190" s="54">
        <f t="shared" si="171"/>
        <v>161</v>
      </c>
      <c r="T190" s="54">
        <f t="shared" si="171"/>
        <v>147</v>
      </c>
      <c r="U190" s="54">
        <f t="shared" si="171"/>
        <v>154</v>
      </c>
      <c r="V190" s="55">
        <f>SUM(J190:U190)</f>
        <v>1561</v>
      </c>
      <c r="W190" s="56">
        <f>+V190</f>
        <v>1561</v>
      </c>
    </row>
    <row r="191" spans="1:23" ht="54" x14ac:dyDescent="0.35">
      <c r="A191" s="114" t="s">
        <v>360</v>
      </c>
      <c r="B191" s="72" t="s">
        <v>354</v>
      </c>
      <c r="C191" s="72" t="s">
        <v>355</v>
      </c>
      <c r="D191" s="40" t="s">
        <v>50</v>
      </c>
      <c r="E191" s="41" t="s">
        <v>491</v>
      </c>
      <c r="F191" s="41">
        <v>1</v>
      </c>
      <c r="G191" s="42">
        <v>6</v>
      </c>
      <c r="H191" s="42">
        <f>+G191</f>
        <v>6</v>
      </c>
      <c r="I191" s="42">
        <f t="shared" si="123"/>
        <v>6</v>
      </c>
      <c r="J191" s="42">
        <f t="shared" ref="J191:U191" si="172">+$I$191*J6</f>
        <v>0</v>
      </c>
      <c r="K191" s="42">
        <f t="shared" si="172"/>
        <v>30</v>
      </c>
      <c r="L191" s="42">
        <f t="shared" si="172"/>
        <v>126</v>
      </c>
      <c r="M191" s="42">
        <f t="shared" si="172"/>
        <v>132</v>
      </c>
      <c r="N191" s="42">
        <f t="shared" si="172"/>
        <v>138</v>
      </c>
      <c r="O191" s="42">
        <f t="shared" si="172"/>
        <v>120</v>
      </c>
      <c r="P191" s="42">
        <f t="shared" si="172"/>
        <v>138</v>
      </c>
      <c r="Q191" s="42">
        <f t="shared" si="172"/>
        <v>132</v>
      </c>
      <c r="R191" s="42">
        <f t="shared" si="172"/>
        <v>126</v>
      </c>
      <c r="S191" s="42">
        <f t="shared" si="172"/>
        <v>138</v>
      </c>
      <c r="T191" s="42">
        <f t="shared" si="172"/>
        <v>126</v>
      </c>
      <c r="U191" s="42">
        <f t="shared" si="172"/>
        <v>132</v>
      </c>
      <c r="V191" s="48">
        <f>SUM(J191:U191)</f>
        <v>1338</v>
      </c>
      <c r="W191" s="179">
        <f>SUM(V191:V193)</f>
        <v>3568</v>
      </c>
    </row>
    <row r="192" spans="1:23" ht="54" x14ac:dyDescent="0.35">
      <c r="A192" s="115" t="s">
        <v>360</v>
      </c>
      <c r="B192" s="74" t="s">
        <v>356</v>
      </c>
      <c r="C192" s="74" t="s">
        <v>357</v>
      </c>
      <c r="D192" s="30" t="s">
        <v>52</v>
      </c>
      <c r="E192" s="12" t="s">
        <v>491</v>
      </c>
      <c r="F192" s="30">
        <v>1</v>
      </c>
      <c r="G192" s="30">
        <v>6</v>
      </c>
      <c r="H192" s="30">
        <f>+G192</f>
        <v>6</v>
      </c>
      <c r="I192" s="30">
        <f t="shared" si="123"/>
        <v>6</v>
      </c>
      <c r="J192" s="30">
        <f t="shared" ref="J192:U192" si="173">+$I$192*J6</f>
        <v>0</v>
      </c>
      <c r="K192" s="30">
        <f t="shared" si="173"/>
        <v>30</v>
      </c>
      <c r="L192" s="30">
        <f t="shared" si="173"/>
        <v>126</v>
      </c>
      <c r="M192" s="30">
        <f t="shared" si="173"/>
        <v>132</v>
      </c>
      <c r="N192" s="30">
        <f t="shared" si="173"/>
        <v>138</v>
      </c>
      <c r="O192" s="30">
        <f t="shared" si="173"/>
        <v>120</v>
      </c>
      <c r="P192" s="30">
        <f t="shared" si="173"/>
        <v>138</v>
      </c>
      <c r="Q192" s="30">
        <f t="shared" si="173"/>
        <v>132</v>
      </c>
      <c r="R192" s="30">
        <f t="shared" si="173"/>
        <v>126</v>
      </c>
      <c r="S192" s="30">
        <f t="shared" si="173"/>
        <v>138</v>
      </c>
      <c r="T192" s="30">
        <f t="shared" si="173"/>
        <v>126</v>
      </c>
      <c r="U192" s="30">
        <f t="shared" si="173"/>
        <v>132</v>
      </c>
      <c r="V192" s="24">
        <f t="shared" ref="V192:V193" si="174">SUM(J192:U192)</f>
        <v>1338</v>
      </c>
      <c r="W192" s="180"/>
    </row>
    <row r="193" spans="1:23" ht="54.75" thickBot="1" x14ac:dyDescent="0.4">
      <c r="A193" s="116" t="s">
        <v>360</v>
      </c>
      <c r="B193" s="103" t="s">
        <v>358</v>
      </c>
      <c r="C193" s="127" t="s">
        <v>359</v>
      </c>
      <c r="D193" s="104" t="s">
        <v>303</v>
      </c>
      <c r="E193" s="45" t="s">
        <v>503</v>
      </c>
      <c r="F193" s="46">
        <v>1</v>
      </c>
      <c r="G193" s="46">
        <v>4</v>
      </c>
      <c r="H193" s="46">
        <f>+G193</f>
        <v>4</v>
      </c>
      <c r="I193" s="46">
        <f t="shared" si="123"/>
        <v>4</v>
      </c>
      <c r="J193" s="46">
        <f t="shared" ref="J193:U193" si="175">+$I$193*J6</f>
        <v>0</v>
      </c>
      <c r="K193" s="46">
        <f t="shared" si="175"/>
        <v>20</v>
      </c>
      <c r="L193" s="46">
        <f t="shared" si="175"/>
        <v>84</v>
      </c>
      <c r="M193" s="46">
        <f t="shared" si="175"/>
        <v>88</v>
      </c>
      <c r="N193" s="46">
        <f t="shared" si="175"/>
        <v>92</v>
      </c>
      <c r="O193" s="46">
        <f t="shared" si="175"/>
        <v>80</v>
      </c>
      <c r="P193" s="46">
        <f t="shared" si="175"/>
        <v>92</v>
      </c>
      <c r="Q193" s="46">
        <f t="shared" si="175"/>
        <v>88</v>
      </c>
      <c r="R193" s="46">
        <f t="shared" si="175"/>
        <v>84</v>
      </c>
      <c r="S193" s="46">
        <f t="shared" si="175"/>
        <v>92</v>
      </c>
      <c r="T193" s="46">
        <f t="shared" si="175"/>
        <v>84</v>
      </c>
      <c r="U193" s="46">
        <f t="shared" si="175"/>
        <v>88</v>
      </c>
      <c r="V193" s="49">
        <f t="shared" si="174"/>
        <v>892</v>
      </c>
      <c r="W193" s="181"/>
    </row>
    <row r="194" spans="1:23" ht="54" x14ac:dyDescent="0.35">
      <c r="A194" s="93" t="s">
        <v>286</v>
      </c>
      <c r="B194" s="133" t="s">
        <v>248</v>
      </c>
      <c r="C194" s="105" t="s">
        <v>249</v>
      </c>
      <c r="D194" s="42" t="s">
        <v>245</v>
      </c>
      <c r="E194" s="41" t="s">
        <v>458</v>
      </c>
      <c r="F194" s="42">
        <v>1</v>
      </c>
      <c r="G194" s="42">
        <v>8</v>
      </c>
      <c r="H194" s="139">
        <v>8</v>
      </c>
      <c r="I194" s="42">
        <f t="shared" si="123"/>
        <v>8</v>
      </c>
      <c r="J194" s="42">
        <f t="shared" ref="J194:U194" si="176">+$I$194*J9</f>
        <v>0</v>
      </c>
      <c r="K194" s="42">
        <f t="shared" si="176"/>
        <v>56</v>
      </c>
      <c r="L194" s="42">
        <f t="shared" si="176"/>
        <v>248</v>
      </c>
      <c r="M194" s="42">
        <f t="shared" si="176"/>
        <v>240</v>
      </c>
      <c r="N194" s="42">
        <f t="shared" si="176"/>
        <v>248</v>
      </c>
      <c r="O194" s="42">
        <f t="shared" si="176"/>
        <v>240</v>
      </c>
      <c r="P194" s="42">
        <f t="shared" si="176"/>
        <v>248</v>
      </c>
      <c r="Q194" s="42">
        <f t="shared" si="176"/>
        <v>248</v>
      </c>
      <c r="R194" s="42">
        <f t="shared" si="176"/>
        <v>240</v>
      </c>
      <c r="S194" s="42">
        <f t="shared" si="176"/>
        <v>248</v>
      </c>
      <c r="T194" s="42">
        <f t="shared" si="176"/>
        <v>240</v>
      </c>
      <c r="U194" s="42">
        <f t="shared" si="176"/>
        <v>248</v>
      </c>
      <c r="V194" s="48">
        <f>SUM(J194:U194)</f>
        <v>2504</v>
      </c>
      <c r="W194" s="179">
        <f>SUM(V194:V221)</f>
        <v>82012</v>
      </c>
    </row>
    <row r="195" spans="1:23" ht="54" x14ac:dyDescent="0.35">
      <c r="A195" s="95" t="s">
        <v>286</v>
      </c>
      <c r="B195" s="134" t="s">
        <v>248</v>
      </c>
      <c r="C195" s="110" t="s">
        <v>249</v>
      </c>
      <c r="D195" s="30" t="s">
        <v>245</v>
      </c>
      <c r="E195" s="21" t="s">
        <v>250</v>
      </c>
      <c r="F195" s="30">
        <v>1</v>
      </c>
      <c r="G195" s="30">
        <v>8</v>
      </c>
      <c r="H195" s="140">
        <v>8</v>
      </c>
      <c r="I195" s="30">
        <f t="shared" si="123"/>
        <v>8</v>
      </c>
      <c r="J195" s="30">
        <f t="shared" ref="J195:U195" si="177">+$I$195*J9</f>
        <v>0</v>
      </c>
      <c r="K195" s="30">
        <f t="shared" si="177"/>
        <v>56</v>
      </c>
      <c r="L195" s="30">
        <f t="shared" si="177"/>
        <v>248</v>
      </c>
      <c r="M195" s="30">
        <f t="shared" si="177"/>
        <v>240</v>
      </c>
      <c r="N195" s="30">
        <f t="shared" si="177"/>
        <v>248</v>
      </c>
      <c r="O195" s="30">
        <f t="shared" si="177"/>
        <v>240</v>
      </c>
      <c r="P195" s="30">
        <f t="shared" si="177"/>
        <v>248</v>
      </c>
      <c r="Q195" s="30">
        <f t="shared" si="177"/>
        <v>248</v>
      </c>
      <c r="R195" s="30">
        <f t="shared" si="177"/>
        <v>240</v>
      </c>
      <c r="S195" s="30">
        <f t="shared" si="177"/>
        <v>248</v>
      </c>
      <c r="T195" s="30">
        <f t="shared" si="177"/>
        <v>240</v>
      </c>
      <c r="U195" s="30">
        <f t="shared" si="177"/>
        <v>248</v>
      </c>
      <c r="V195" s="24">
        <f t="shared" ref="V195:V221" si="178">SUM(J195:U195)</f>
        <v>2504</v>
      </c>
      <c r="W195" s="180"/>
    </row>
    <row r="196" spans="1:23" ht="54" x14ac:dyDescent="0.35">
      <c r="A196" s="95" t="s">
        <v>286</v>
      </c>
      <c r="B196" s="134" t="s">
        <v>251</v>
      </c>
      <c r="C196" s="107" t="s">
        <v>252</v>
      </c>
      <c r="D196" s="12" t="s">
        <v>183</v>
      </c>
      <c r="E196" s="12" t="s">
        <v>458</v>
      </c>
      <c r="F196" s="30">
        <v>1</v>
      </c>
      <c r="G196" s="30">
        <v>8</v>
      </c>
      <c r="H196" s="140">
        <v>8</v>
      </c>
      <c r="I196" s="30">
        <f t="shared" si="123"/>
        <v>8</v>
      </c>
      <c r="J196" s="30">
        <f t="shared" ref="J196:U196" si="179">+$I$196*J9</f>
        <v>0</v>
      </c>
      <c r="K196" s="30">
        <f t="shared" si="179"/>
        <v>56</v>
      </c>
      <c r="L196" s="30">
        <f t="shared" si="179"/>
        <v>248</v>
      </c>
      <c r="M196" s="30">
        <f t="shared" si="179"/>
        <v>240</v>
      </c>
      <c r="N196" s="30">
        <f t="shared" si="179"/>
        <v>248</v>
      </c>
      <c r="O196" s="30">
        <f t="shared" si="179"/>
        <v>240</v>
      </c>
      <c r="P196" s="30">
        <f t="shared" si="179"/>
        <v>248</v>
      </c>
      <c r="Q196" s="30">
        <f t="shared" si="179"/>
        <v>248</v>
      </c>
      <c r="R196" s="30">
        <f t="shared" si="179"/>
        <v>240</v>
      </c>
      <c r="S196" s="30">
        <f t="shared" si="179"/>
        <v>248</v>
      </c>
      <c r="T196" s="30">
        <f t="shared" si="179"/>
        <v>240</v>
      </c>
      <c r="U196" s="30">
        <f t="shared" si="179"/>
        <v>248</v>
      </c>
      <c r="V196" s="24">
        <f t="shared" si="178"/>
        <v>2504</v>
      </c>
      <c r="W196" s="180"/>
    </row>
    <row r="197" spans="1:23" ht="54" x14ac:dyDescent="0.35">
      <c r="A197" s="95" t="s">
        <v>286</v>
      </c>
      <c r="B197" s="134" t="s">
        <v>251</v>
      </c>
      <c r="C197" s="107" t="s">
        <v>252</v>
      </c>
      <c r="D197" s="12" t="s">
        <v>183</v>
      </c>
      <c r="E197" s="21" t="s">
        <v>250</v>
      </c>
      <c r="F197" s="30">
        <v>1</v>
      </c>
      <c r="G197" s="30">
        <v>8</v>
      </c>
      <c r="H197" s="140">
        <v>8</v>
      </c>
      <c r="I197" s="30">
        <f t="shared" si="123"/>
        <v>8</v>
      </c>
      <c r="J197" s="30">
        <f t="shared" ref="J197:U197" si="180">+$I$197*J9</f>
        <v>0</v>
      </c>
      <c r="K197" s="30">
        <f t="shared" si="180"/>
        <v>56</v>
      </c>
      <c r="L197" s="30">
        <f t="shared" si="180"/>
        <v>248</v>
      </c>
      <c r="M197" s="30">
        <f t="shared" si="180"/>
        <v>240</v>
      </c>
      <c r="N197" s="30">
        <f t="shared" si="180"/>
        <v>248</v>
      </c>
      <c r="O197" s="30">
        <f t="shared" si="180"/>
        <v>240</v>
      </c>
      <c r="P197" s="30">
        <f t="shared" si="180"/>
        <v>248</v>
      </c>
      <c r="Q197" s="30">
        <f t="shared" si="180"/>
        <v>248</v>
      </c>
      <c r="R197" s="30">
        <f t="shared" si="180"/>
        <v>240</v>
      </c>
      <c r="S197" s="30">
        <f t="shared" si="180"/>
        <v>248</v>
      </c>
      <c r="T197" s="30">
        <f t="shared" si="180"/>
        <v>240</v>
      </c>
      <c r="U197" s="30">
        <f t="shared" si="180"/>
        <v>248</v>
      </c>
      <c r="V197" s="24">
        <f t="shared" si="178"/>
        <v>2504</v>
      </c>
      <c r="W197" s="180"/>
    </row>
    <row r="198" spans="1:23" ht="54" x14ac:dyDescent="0.35">
      <c r="A198" s="95" t="s">
        <v>286</v>
      </c>
      <c r="B198" s="134" t="s">
        <v>253</v>
      </c>
      <c r="C198" s="107" t="s">
        <v>254</v>
      </c>
      <c r="D198" s="21" t="s">
        <v>50</v>
      </c>
      <c r="E198" s="12" t="s">
        <v>458</v>
      </c>
      <c r="F198" s="30">
        <v>1</v>
      </c>
      <c r="G198" s="30">
        <v>8</v>
      </c>
      <c r="H198" s="140">
        <v>8</v>
      </c>
      <c r="I198" s="30">
        <f t="shared" si="123"/>
        <v>8</v>
      </c>
      <c r="J198" s="30">
        <f t="shared" ref="J198:U198" si="181">+$I$198*J9</f>
        <v>0</v>
      </c>
      <c r="K198" s="30">
        <f t="shared" si="181"/>
        <v>56</v>
      </c>
      <c r="L198" s="30">
        <f t="shared" si="181"/>
        <v>248</v>
      </c>
      <c r="M198" s="30">
        <f t="shared" si="181"/>
        <v>240</v>
      </c>
      <c r="N198" s="30">
        <f t="shared" si="181"/>
        <v>248</v>
      </c>
      <c r="O198" s="30">
        <f t="shared" si="181"/>
        <v>240</v>
      </c>
      <c r="P198" s="30">
        <f t="shared" si="181"/>
        <v>248</v>
      </c>
      <c r="Q198" s="30">
        <f t="shared" si="181"/>
        <v>248</v>
      </c>
      <c r="R198" s="30">
        <f t="shared" si="181"/>
        <v>240</v>
      </c>
      <c r="S198" s="30">
        <f t="shared" si="181"/>
        <v>248</v>
      </c>
      <c r="T198" s="30">
        <f t="shared" si="181"/>
        <v>240</v>
      </c>
      <c r="U198" s="30">
        <f t="shared" si="181"/>
        <v>248</v>
      </c>
      <c r="V198" s="24">
        <f t="shared" si="178"/>
        <v>2504</v>
      </c>
      <c r="W198" s="180"/>
    </row>
    <row r="199" spans="1:23" ht="54" x14ac:dyDescent="0.35">
      <c r="A199" s="95" t="s">
        <v>286</v>
      </c>
      <c r="B199" s="134" t="s">
        <v>253</v>
      </c>
      <c r="C199" s="107" t="s">
        <v>254</v>
      </c>
      <c r="D199" s="21" t="s">
        <v>50</v>
      </c>
      <c r="E199" s="21" t="s">
        <v>250</v>
      </c>
      <c r="F199" s="30">
        <v>1</v>
      </c>
      <c r="G199" s="30">
        <v>8</v>
      </c>
      <c r="H199" s="140">
        <v>8</v>
      </c>
      <c r="I199" s="30">
        <f t="shared" si="123"/>
        <v>8</v>
      </c>
      <c r="J199" s="30">
        <f t="shared" ref="J199:U199" si="182">+$I$199*J9</f>
        <v>0</v>
      </c>
      <c r="K199" s="30">
        <f t="shared" si="182"/>
        <v>56</v>
      </c>
      <c r="L199" s="30">
        <f t="shared" si="182"/>
        <v>248</v>
      </c>
      <c r="M199" s="30">
        <f t="shared" si="182"/>
        <v>240</v>
      </c>
      <c r="N199" s="30">
        <f t="shared" si="182"/>
        <v>248</v>
      </c>
      <c r="O199" s="30">
        <f t="shared" si="182"/>
        <v>240</v>
      </c>
      <c r="P199" s="30">
        <f t="shared" si="182"/>
        <v>248</v>
      </c>
      <c r="Q199" s="30">
        <f t="shared" si="182"/>
        <v>248</v>
      </c>
      <c r="R199" s="30">
        <f t="shared" si="182"/>
        <v>240</v>
      </c>
      <c r="S199" s="30">
        <f t="shared" si="182"/>
        <v>248</v>
      </c>
      <c r="T199" s="30">
        <f t="shared" si="182"/>
        <v>240</v>
      </c>
      <c r="U199" s="30">
        <f t="shared" si="182"/>
        <v>248</v>
      </c>
      <c r="V199" s="24">
        <f t="shared" si="178"/>
        <v>2504</v>
      </c>
      <c r="W199" s="180"/>
    </row>
    <row r="200" spans="1:23" ht="72" x14ac:dyDescent="0.35">
      <c r="A200" s="95" t="s">
        <v>286</v>
      </c>
      <c r="B200" s="134" t="s">
        <v>255</v>
      </c>
      <c r="C200" s="107" t="s">
        <v>256</v>
      </c>
      <c r="D200" s="21" t="s">
        <v>69</v>
      </c>
      <c r="E200" s="12" t="s">
        <v>459</v>
      </c>
      <c r="F200" s="30">
        <v>2</v>
      </c>
      <c r="G200" s="30">
        <v>8</v>
      </c>
      <c r="H200" s="140">
        <v>8</v>
      </c>
      <c r="I200" s="30">
        <f t="shared" si="123"/>
        <v>16</v>
      </c>
      <c r="J200" s="30">
        <f t="shared" ref="J200:U200" si="183">+$I$200*J9</f>
        <v>0</v>
      </c>
      <c r="K200" s="30">
        <f t="shared" si="183"/>
        <v>112</v>
      </c>
      <c r="L200" s="30">
        <f t="shared" si="183"/>
        <v>496</v>
      </c>
      <c r="M200" s="30">
        <f t="shared" si="183"/>
        <v>480</v>
      </c>
      <c r="N200" s="30">
        <f t="shared" si="183"/>
        <v>496</v>
      </c>
      <c r="O200" s="30">
        <f t="shared" si="183"/>
        <v>480</v>
      </c>
      <c r="P200" s="30">
        <f t="shared" si="183"/>
        <v>496</v>
      </c>
      <c r="Q200" s="30">
        <f t="shared" si="183"/>
        <v>496</v>
      </c>
      <c r="R200" s="30">
        <f t="shared" si="183"/>
        <v>480</v>
      </c>
      <c r="S200" s="30">
        <f t="shared" si="183"/>
        <v>496</v>
      </c>
      <c r="T200" s="30">
        <f t="shared" si="183"/>
        <v>480</v>
      </c>
      <c r="U200" s="30">
        <f t="shared" si="183"/>
        <v>496</v>
      </c>
      <c r="V200" s="24">
        <f t="shared" si="178"/>
        <v>5008</v>
      </c>
      <c r="W200" s="180"/>
    </row>
    <row r="201" spans="1:23" ht="72" x14ac:dyDescent="0.35">
      <c r="A201" s="95" t="s">
        <v>286</v>
      </c>
      <c r="B201" s="134" t="s">
        <v>255</v>
      </c>
      <c r="C201" s="107" t="s">
        <v>256</v>
      </c>
      <c r="D201" s="21" t="s">
        <v>69</v>
      </c>
      <c r="E201" s="21" t="s">
        <v>320</v>
      </c>
      <c r="F201" s="30">
        <v>1</v>
      </c>
      <c r="G201" s="30">
        <v>8</v>
      </c>
      <c r="H201" s="140">
        <v>8</v>
      </c>
      <c r="I201" s="30">
        <f t="shared" si="123"/>
        <v>8</v>
      </c>
      <c r="J201" s="30">
        <f t="shared" ref="J201:U201" si="184">+$I$201*J9</f>
        <v>0</v>
      </c>
      <c r="K201" s="30">
        <f t="shared" si="184"/>
        <v>56</v>
      </c>
      <c r="L201" s="30">
        <f t="shared" si="184"/>
        <v>248</v>
      </c>
      <c r="M201" s="30">
        <f t="shared" si="184"/>
        <v>240</v>
      </c>
      <c r="N201" s="30">
        <f t="shared" si="184"/>
        <v>248</v>
      </c>
      <c r="O201" s="30">
        <f t="shared" si="184"/>
        <v>240</v>
      </c>
      <c r="P201" s="30">
        <f t="shared" si="184"/>
        <v>248</v>
      </c>
      <c r="Q201" s="30">
        <f t="shared" si="184"/>
        <v>248</v>
      </c>
      <c r="R201" s="30">
        <f t="shared" si="184"/>
        <v>240</v>
      </c>
      <c r="S201" s="30">
        <f t="shared" si="184"/>
        <v>248</v>
      </c>
      <c r="T201" s="30">
        <f t="shared" si="184"/>
        <v>240</v>
      </c>
      <c r="U201" s="30">
        <f t="shared" si="184"/>
        <v>248</v>
      </c>
      <c r="V201" s="24">
        <f t="shared" si="178"/>
        <v>2504</v>
      </c>
      <c r="W201" s="180"/>
    </row>
    <row r="202" spans="1:23" ht="72" x14ac:dyDescent="0.35">
      <c r="A202" s="95" t="s">
        <v>286</v>
      </c>
      <c r="B202" s="134" t="s">
        <v>257</v>
      </c>
      <c r="C202" s="107" t="s">
        <v>258</v>
      </c>
      <c r="D202" s="21" t="s">
        <v>259</v>
      </c>
      <c r="E202" s="12" t="s">
        <v>458</v>
      </c>
      <c r="F202" s="30">
        <v>1</v>
      </c>
      <c r="G202" s="30">
        <v>8</v>
      </c>
      <c r="H202" s="140">
        <v>8</v>
      </c>
      <c r="I202" s="30">
        <f t="shared" si="123"/>
        <v>8</v>
      </c>
      <c r="J202" s="30">
        <f t="shared" ref="J202:U202" si="185">+$I$202*J9</f>
        <v>0</v>
      </c>
      <c r="K202" s="30">
        <f t="shared" si="185"/>
        <v>56</v>
      </c>
      <c r="L202" s="30">
        <f t="shared" si="185"/>
        <v>248</v>
      </c>
      <c r="M202" s="30">
        <f t="shared" si="185"/>
        <v>240</v>
      </c>
      <c r="N202" s="30">
        <f t="shared" si="185"/>
        <v>248</v>
      </c>
      <c r="O202" s="30">
        <f t="shared" si="185"/>
        <v>240</v>
      </c>
      <c r="P202" s="30">
        <f t="shared" si="185"/>
        <v>248</v>
      </c>
      <c r="Q202" s="30">
        <f t="shared" si="185"/>
        <v>248</v>
      </c>
      <c r="R202" s="30">
        <f t="shared" si="185"/>
        <v>240</v>
      </c>
      <c r="S202" s="30">
        <f t="shared" si="185"/>
        <v>248</v>
      </c>
      <c r="T202" s="30">
        <f t="shared" si="185"/>
        <v>240</v>
      </c>
      <c r="U202" s="30">
        <f t="shared" si="185"/>
        <v>248</v>
      </c>
      <c r="V202" s="24">
        <f t="shared" si="178"/>
        <v>2504</v>
      </c>
      <c r="W202" s="180"/>
    </row>
    <row r="203" spans="1:23" ht="72" x14ac:dyDescent="0.35">
      <c r="A203" s="95" t="s">
        <v>286</v>
      </c>
      <c r="B203" s="134" t="s">
        <v>257</v>
      </c>
      <c r="C203" s="107" t="s">
        <v>258</v>
      </c>
      <c r="D203" s="21" t="s">
        <v>259</v>
      </c>
      <c r="E203" s="21" t="s">
        <v>250</v>
      </c>
      <c r="F203" s="30">
        <v>1</v>
      </c>
      <c r="G203" s="30">
        <v>8</v>
      </c>
      <c r="H203" s="140">
        <v>8</v>
      </c>
      <c r="I203" s="30">
        <f t="shared" si="123"/>
        <v>8</v>
      </c>
      <c r="J203" s="30">
        <f t="shared" ref="J203:U203" si="186">+$I$203*J9</f>
        <v>0</v>
      </c>
      <c r="K203" s="30">
        <f t="shared" si="186"/>
        <v>56</v>
      </c>
      <c r="L203" s="30">
        <f t="shared" si="186"/>
        <v>248</v>
      </c>
      <c r="M203" s="30">
        <f t="shared" si="186"/>
        <v>240</v>
      </c>
      <c r="N203" s="30">
        <f t="shared" si="186"/>
        <v>248</v>
      </c>
      <c r="O203" s="30">
        <f t="shared" si="186"/>
        <v>240</v>
      </c>
      <c r="P203" s="30">
        <f t="shared" si="186"/>
        <v>248</v>
      </c>
      <c r="Q203" s="30">
        <f t="shared" si="186"/>
        <v>248</v>
      </c>
      <c r="R203" s="30">
        <f t="shared" si="186"/>
        <v>240</v>
      </c>
      <c r="S203" s="30">
        <f t="shared" si="186"/>
        <v>248</v>
      </c>
      <c r="T203" s="30">
        <f t="shared" si="186"/>
        <v>240</v>
      </c>
      <c r="U203" s="30">
        <f t="shared" si="186"/>
        <v>248</v>
      </c>
      <c r="V203" s="24">
        <f t="shared" si="178"/>
        <v>2504</v>
      </c>
      <c r="W203" s="180"/>
    </row>
    <row r="204" spans="1:23" ht="54" x14ac:dyDescent="0.35">
      <c r="A204" s="95" t="s">
        <v>286</v>
      </c>
      <c r="B204" s="134" t="s">
        <v>260</v>
      </c>
      <c r="C204" s="107" t="s">
        <v>261</v>
      </c>
      <c r="D204" s="109" t="s">
        <v>52</v>
      </c>
      <c r="E204" s="12" t="s">
        <v>458</v>
      </c>
      <c r="F204" s="30">
        <v>1</v>
      </c>
      <c r="G204" s="30">
        <v>8</v>
      </c>
      <c r="H204" s="140">
        <v>8</v>
      </c>
      <c r="I204" s="30">
        <f t="shared" si="123"/>
        <v>8</v>
      </c>
      <c r="J204" s="30">
        <f t="shared" ref="J204:U204" si="187">+$I$204*J9</f>
        <v>0</v>
      </c>
      <c r="K204" s="30">
        <f t="shared" si="187"/>
        <v>56</v>
      </c>
      <c r="L204" s="30">
        <f t="shared" si="187"/>
        <v>248</v>
      </c>
      <c r="M204" s="30">
        <f t="shared" si="187"/>
        <v>240</v>
      </c>
      <c r="N204" s="30">
        <f t="shared" si="187"/>
        <v>248</v>
      </c>
      <c r="O204" s="30">
        <f t="shared" si="187"/>
        <v>240</v>
      </c>
      <c r="P204" s="30">
        <f t="shared" si="187"/>
        <v>248</v>
      </c>
      <c r="Q204" s="30">
        <f t="shared" si="187"/>
        <v>248</v>
      </c>
      <c r="R204" s="30">
        <f t="shared" si="187"/>
        <v>240</v>
      </c>
      <c r="S204" s="30">
        <f t="shared" si="187"/>
        <v>248</v>
      </c>
      <c r="T204" s="30">
        <f t="shared" si="187"/>
        <v>240</v>
      </c>
      <c r="U204" s="30">
        <f t="shared" si="187"/>
        <v>248</v>
      </c>
      <c r="V204" s="24">
        <f t="shared" si="178"/>
        <v>2504</v>
      </c>
      <c r="W204" s="180"/>
    </row>
    <row r="205" spans="1:23" ht="54" x14ac:dyDescent="0.35">
      <c r="A205" s="95" t="s">
        <v>286</v>
      </c>
      <c r="B205" s="134" t="s">
        <v>260</v>
      </c>
      <c r="C205" s="107" t="s">
        <v>261</v>
      </c>
      <c r="D205" s="21" t="s">
        <v>52</v>
      </c>
      <c r="E205" s="21" t="s">
        <v>250</v>
      </c>
      <c r="F205" s="30">
        <v>1</v>
      </c>
      <c r="G205" s="30">
        <v>8</v>
      </c>
      <c r="H205" s="140">
        <v>8</v>
      </c>
      <c r="I205" s="30">
        <f t="shared" si="123"/>
        <v>8</v>
      </c>
      <c r="J205" s="30">
        <f t="shared" ref="J205:U205" si="188">+$I$205*J9</f>
        <v>0</v>
      </c>
      <c r="K205" s="30">
        <f t="shared" si="188"/>
        <v>56</v>
      </c>
      <c r="L205" s="30">
        <f t="shared" si="188"/>
        <v>248</v>
      </c>
      <c r="M205" s="30">
        <f t="shared" si="188"/>
        <v>240</v>
      </c>
      <c r="N205" s="30">
        <f t="shared" si="188"/>
        <v>248</v>
      </c>
      <c r="O205" s="30">
        <f t="shared" si="188"/>
        <v>240</v>
      </c>
      <c r="P205" s="30">
        <f t="shared" si="188"/>
        <v>248</v>
      </c>
      <c r="Q205" s="30">
        <f t="shared" si="188"/>
        <v>248</v>
      </c>
      <c r="R205" s="30">
        <f t="shared" si="188"/>
        <v>240</v>
      </c>
      <c r="S205" s="30">
        <f t="shared" si="188"/>
        <v>248</v>
      </c>
      <c r="T205" s="30">
        <f t="shared" si="188"/>
        <v>240</v>
      </c>
      <c r="U205" s="30">
        <f t="shared" si="188"/>
        <v>248</v>
      </c>
      <c r="V205" s="24">
        <f t="shared" si="178"/>
        <v>2504</v>
      </c>
      <c r="W205" s="180"/>
    </row>
    <row r="206" spans="1:23" s="16" customFormat="1" ht="54" x14ac:dyDescent="0.35">
      <c r="A206" s="95" t="s">
        <v>286</v>
      </c>
      <c r="B206" s="134" t="s">
        <v>318</v>
      </c>
      <c r="C206" s="107" t="s">
        <v>319</v>
      </c>
      <c r="D206" s="108" t="s">
        <v>303</v>
      </c>
      <c r="E206" s="12" t="s">
        <v>458</v>
      </c>
      <c r="F206" s="30">
        <v>1</v>
      </c>
      <c r="G206" s="30">
        <v>8</v>
      </c>
      <c r="H206" s="140">
        <v>8</v>
      </c>
      <c r="I206" s="30">
        <f t="shared" si="123"/>
        <v>8</v>
      </c>
      <c r="J206" s="30">
        <f t="shared" ref="J206:U206" si="189">+$I$206*J9</f>
        <v>0</v>
      </c>
      <c r="K206" s="30">
        <f t="shared" si="189"/>
        <v>56</v>
      </c>
      <c r="L206" s="30">
        <f t="shared" si="189"/>
        <v>248</v>
      </c>
      <c r="M206" s="30">
        <f t="shared" si="189"/>
        <v>240</v>
      </c>
      <c r="N206" s="30">
        <f t="shared" si="189"/>
        <v>248</v>
      </c>
      <c r="O206" s="30">
        <f t="shared" si="189"/>
        <v>240</v>
      </c>
      <c r="P206" s="30">
        <f t="shared" si="189"/>
        <v>248</v>
      </c>
      <c r="Q206" s="30">
        <f t="shared" si="189"/>
        <v>248</v>
      </c>
      <c r="R206" s="30">
        <f t="shared" si="189"/>
        <v>240</v>
      </c>
      <c r="S206" s="30">
        <f t="shared" si="189"/>
        <v>248</v>
      </c>
      <c r="T206" s="30">
        <f t="shared" si="189"/>
        <v>240</v>
      </c>
      <c r="U206" s="30">
        <f t="shared" si="189"/>
        <v>248</v>
      </c>
      <c r="V206" s="24">
        <f t="shared" si="178"/>
        <v>2504</v>
      </c>
      <c r="W206" s="180"/>
    </row>
    <row r="207" spans="1:23" s="16" customFormat="1" ht="54" x14ac:dyDescent="0.35">
      <c r="A207" s="95" t="s">
        <v>286</v>
      </c>
      <c r="B207" s="134" t="s">
        <v>318</v>
      </c>
      <c r="C207" s="107" t="s">
        <v>319</v>
      </c>
      <c r="D207" s="108" t="s">
        <v>303</v>
      </c>
      <c r="E207" s="21" t="s">
        <v>250</v>
      </c>
      <c r="F207" s="30">
        <v>1</v>
      </c>
      <c r="G207" s="30">
        <v>8</v>
      </c>
      <c r="H207" s="140">
        <v>8</v>
      </c>
      <c r="I207" s="30">
        <f t="shared" si="123"/>
        <v>8</v>
      </c>
      <c r="J207" s="30">
        <f t="shared" ref="J207:U207" si="190">+$I$207*J9</f>
        <v>0</v>
      </c>
      <c r="K207" s="30">
        <f t="shared" si="190"/>
        <v>56</v>
      </c>
      <c r="L207" s="30">
        <f t="shared" si="190"/>
        <v>248</v>
      </c>
      <c r="M207" s="30">
        <f t="shared" si="190"/>
        <v>240</v>
      </c>
      <c r="N207" s="30">
        <f t="shared" si="190"/>
        <v>248</v>
      </c>
      <c r="O207" s="30">
        <f t="shared" si="190"/>
        <v>240</v>
      </c>
      <c r="P207" s="30">
        <f t="shared" si="190"/>
        <v>248</v>
      </c>
      <c r="Q207" s="30">
        <f t="shared" si="190"/>
        <v>248</v>
      </c>
      <c r="R207" s="30">
        <f t="shared" si="190"/>
        <v>240</v>
      </c>
      <c r="S207" s="30">
        <f t="shared" si="190"/>
        <v>248</v>
      </c>
      <c r="T207" s="30">
        <f t="shared" si="190"/>
        <v>240</v>
      </c>
      <c r="U207" s="30">
        <f t="shared" si="190"/>
        <v>248</v>
      </c>
      <c r="V207" s="24">
        <f t="shared" si="178"/>
        <v>2504</v>
      </c>
      <c r="W207" s="180"/>
    </row>
    <row r="208" spans="1:23" ht="54" x14ac:dyDescent="0.35">
      <c r="A208" s="95" t="s">
        <v>286</v>
      </c>
      <c r="B208" s="107" t="s">
        <v>262</v>
      </c>
      <c r="C208" s="107" t="s">
        <v>254</v>
      </c>
      <c r="D208" s="21" t="s">
        <v>50</v>
      </c>
      <c r="E208" s="12" t="s">
        <v>458</v>
      </c>
      <c r="F208" s="30">
        <v>1</v>
      </c>
      <c r="G208" s="30">
        <v>8</v>
      </c>
      <c r="H208" s="140">
        <v>8</v>
      </c>
      <c r="I208" s="30">
        <f t="shared" si="123"/>
        <v>8</v>
      </c>
      <c r="J208" s="30">
        <f t="shared" ref="J208:U208" si="191">+$I$208*J9</f>
        <v>0</v>
      </c>
      <c r="K208" s="30">
        <f t="shared" si="191"/>
        <v>56</v>
      </c>
      <c r="L208" s="30">
        <f t="shared" si="191"/>
        <v>248</v>
      </c>
      <c r="M208" s="30">
        <f t="shared" si="191"/>
        <v>240</v>
      </c>
      <c r="N208" s="30">
        <f t="shared" si="191"/>
        <v>248</v>
      </c>
      <c r="O208" s="30">
        <f t="shared" si="191"/>
        <v>240</v>
      </c>
      <c r="P208" s="30">
        <f t="shared" si="191"/>
        <v>248</v>
      </c>
      <c r="Q208" s="30">
        <f t="shared" si="191"/>
        <v>248</v>
      </c>
      <c r="R208" s="30">
        <f t="shared" si="191"/>
        <v>240</v>
      </c>
      <c r="S208" s="30">
        <f t="shared" si="191"/>
        <v>248</v>
      </c>
      <c r="T208" s="30">
        <f t="shared" si="191"/>
        <v>240</v>
      </c>
      <c r="U208" s="30">
        <f t="shared" si="191"/>
        <v>248</v>
      </c>
      <c r="V208" s="24">
        <f t="shared" si="178"/>
        <v>2504</v>
      </c>
      <c r="W208" s="180"/>
    </row>
    <row r="209" spans="1:23" ht="44.25" customHeight="1" x14ac:dyDescent="0.35">
      <c r="A209" s="95" t="s">
        <v>286</v>
      </c>
      <c r="B209" s="107" t="s">
        <v>263</v>
      </c>
      <c r="C209" s="107" t="s">
        <v>264</v>
      </c>
      <c r="D209" s="21" t="s">
        <v>50</v>
      </c>
      <c r="E209" s="21" t="s">
        <v>265</v>
      </c>
      <c r="F209" s="30">
        <v>4</v>
      </c>
      <c r="G209" s="30">
        <v>8</v>
      </c>
      <c r="H209" s="140">
        <v>8</v>
      </c>
      <c r="I209" s="30">
        <f t="shared" ref="I209:I234" si="192">+G209*F209</f>
        <v>32</v>
      </c>
      <c r="J209" s="30">
        <f t="shared" ref="J209:U209" si="193">+$I$209*J6</f>
        <v>0</v>
      </c>
      <c r="K209" s="30">
        <f t="shared" si="193"/>
        <v>160</v>
      </c>
      <c r="L209" s="30">
        <f t="shared" si="193"/>
        <v>672</v>
      </c>
      <c r="M209" s="30">
        <f t="shared" si="193"/>
        <v>704</v>
      </c>
      <c r="N209" s="30">
        <f t="shared" si="193"/>
        <v>736</v>
      </c>
      <c r="O209" s="30">
        <f t="shared" si="193"/>
        <v>640</v>
      </c>
      <c r="P209" s="30">
        <f t="shared" si="193"/>
        <v>736</v>
      </c>
      <c r="Q209" s="30">
        <f t="shared" si="193"/>
        <v>704</v>
      </c>
      <c r="R209" s="30">
        <f t="shared" si="193"/>
        <v>672</v>
      </c>
      <c r="S209" s="30">
        <f t="shared" si="193"/>
        <v>736</v>
      </c>
      <c r="T209" s="30">
        <f t="shared" si="193"/>
        <v>672</v>
      </c>
      <c r="U209" s="30">
        <f t="shared" si="193"/>
        <v>704</v>
      </c>
      <c r="V209" s="24">
        <f t="shared" si="178"/>
        <v>7136</v>
      </c>
      <c r="W209" s="180"/>
    </row>
    <row r="210" spans="1:23" ht="37.5" customHeight="1" x14ac:dyDescent="0.35">
      <c r="A210" s="95" t="s">
        <v>286</v>
      </c>
      <c r="B210" s="107" t="s">
        <v>263</v>
      </c>
      <c r="C210" s="107" t="s">
        <v>264</v>
      </c>
      <c r="D210" s="21" t="s">
        <v>50</v>
      </c>
      <c r="E210" s="21" t="s">
        <v>266</v>
      </c>
      <c r="F210" s="30">
        <v>1</v>
      </c>
      <c r="G210" s="30">
        <v>8</v>
      </c>
      <c r="H210" s="140">
        <v>8</v>
      </c>
      <c r="I210" s="30">
        <f t="shared" si="192"/>
        <v>8</v>
      </c>
      <c r="J210" s="30">
        <f t="shared" ref="J210:U210" si="194">+$I$210*J6</f>
        <v>0</v>
      </c>
      <c r="K210" s="30">
        <f t="shared" si="194"/>
        <v>40</v>
      </c>
      <c r="L210" s="30">
        <f t="shared" si="194"/>
        <v>168</v>
      </c>
      <c r="M210" s="30">
        <f t="shared" si="194"/>
        <v>176</v>
      </c>
      <c r="N210" s="30">
        <f t="shared" si="194"/>
        <v>184</v>
      </c>
      <c r="O210" s="30">
        <f t="shared" si="194"/>
        <v>160</v>
      </c>
      <c r="P210" s="30">
        <f t="shared" si="194"/>
        <v>184</v>
      </c>
      <c r="Q210" s="30">
        <f t="shared" si="194"/>
        <v>176</v>
      </c>
      <c r="R210" s="30">
        <f t="shared" si="194"/>
        <v>168</v>
      </c>
      <c r="S210" s="30">
        <f t="shared" si="194"/>
        <v>184</v>
      </c>
      <c r="T210" s="30">
        <f t="shared" si="194"/>
        <v>168</v>
      </c>
      <c r="U210" s="30">
        <f t="shared" si="194"/>
        <v>176</v>
      </c>
      <c r="V210" s="24">
        <f t="shared" si="178"/>
        <v>1784</v>
      </c>
      <c r="W210" s="180"/>
    </row>
    <row r="211" spans="1:23" ht="38.25" customHeight="1" x14ac:dyDescent="0.35">
      <c r="A211" s="95" t="s">
        <v>286</v>
      </c>
      <c r="B211" s="107" t="s">
        <v>263</v>
      </c>
      <c r="C211" s="107" t="s">
        <v>264</v>
      </c>
      <c r="D211" s="21" t="s">
        <v>50</v>
      </c>
      <c r="E211" s="12" t="s">
        <v>460</v>
      </c>
      <c r="F211" s="30">
        <v>1</v>
      </c>
      <c r="G211" s="30">
        <v>4</v>
      </c>
      <c r="H211" s="30">
        <v>4</v>
      </c>
      <c r="I211" s="30">
        <f t="shared" si="192"/>
        <v>4</v>
      </c>
      <c r="J211" s="30">
        <f t="shared" ref="J211:U211" si="195">+$I$211*J13</f>
        <v>0</v>
      </c>
      <c r="K211" s="30">
        <f t="shared" si="195"/>
        <v>4</v>
      </c>
      <c r="L211" s="30">
        <f t="shared" si="195"/>
        <v>20</v>
      </c>
      <c r="M211" s="30">
        <f t="shared" si="195"/>
        <v>16</v>
      </c>
      <c r="N211" s="30">
        <f t="shared" si="195"/>
        <v>16</v>
      </c>
      <c r="O211" s="30">
        <f t="shared" si="195"/>
        <v>20</v>
      </c>
      <c r="P211" s="30">
        <f t="shared" si="195"/>
        <v>16</v>
      </c>
      <c r="Q211" s="30">
        <f t="shared" si="195"/>
        <v>20</v>
      </c>
      <c r="R211" s="30">
        <f t="shared" si="195"/>
        <v>16</v>
      </c>
      <c r="S211" s="30">
        <f t="shared" si="195"/>
        <v>16</v>
      </c>
      <c r="T211" s="30">
        <f t="shared" si="195"/>
        <v>20</v>
      </c>
      <c r="U211" s="30">
        <f t="shared" si="195"/>
        <v>16</v>
      </c>
      <c r="V211" s="24">
        <f t="shared" si="178"/>
        <v>180</v>
      </c>
      <c r="W211" s="180"/>
    </row>
    <row r="212" spans="1:23" ht="36" x14ac:dyDescent="0.35">
      <c r="A212" s="95" t="s">
        <v>286</v>
      </c>
      <c r="B212" s="134" t="s">
        <v>267</v>
      </c>
      <c r="C212" s="107" t="s">
        <v>268</v>
      </c>
      <c r="D212" s="21" t="s">
        <v>50</v>
      </c>
      <c r="E212" s="21" t="s">
        <v>269</v>
      </c>
      <c r="F212" s="30">
        <v>1</v>
      </c>
      <c r="G212" s="30">
        <v>8</v>
      </c>
      <c r="H212" s="30">
        <v>8</v>
      </c>
      <c r="I212" s="30">
        <f t="shared" si="192"/>
        <v>8</v>
      </c>
      <c r="J212" s="30">
        <f t="shared" ref="J212:U212" si="196">+$I$212*J6</f>
        <v>0</v>
      </c>
      <c r="K212" s="30">
        <f t="shared" si="196"/>
        <v>40</v>
      </c>
      <c r="L212" s="30">
        <f t="shared" si="196"/>
        <v>168</v>
      </c>
      <c r="M212" s="30">
        <f t="shared" si="196"/>
        <v>176</v>
      </c>
      <c r="N212" s="30">
        <f t="shared" si="196"/>
        <v>184</v>
      </c>
      <c r="O212" s="30">
        <f t="shared" si="196"/>
        <v>160</v>
      </c>
      <c r="P212" s="30">
        <f t="shared" si="196"/>
        <v>184</v>
      </c>
      <c r="Q212" s="30">
        <f t="shared" si="196"/>
        <v>176</v>
      </c>
      <c r="R212" s="30">
        <f t="shared" si="196"/>
        <v>168</v>
      </c>
      <c r="S212" s="30">
        <f t="shared" si="196"/>
        <v>184</v>
      </c>
      <c r="T212" s="30">
        <f t="shared" si="196"/>
        <v>168</v>
      </c>
      <c r="U212" s="30">
        <f t="shared" si="196"/>
        <v>176</v>
      </c>
      <c r="V212" s="24">
        <f t="shared" si="178"/>
        <v>1784</v>
      </c>
      <c r="W212" s="180"/>
    </row>
    <row r="213" spans="1:23" ht="36" x14ac:dyDescent="0.35">
      <c r="A213" s="95" t="s">
        <v>286</v>
      </c>
      <c r="B213" s="107" t="s">
        <v>270</v>
      </c>
      <c r="C213" s="107" t="s">
        <v>271</v>
      </c>
      <c r="D213" s="21" t="s">
        <v>50</v>
      </c>
      <c r="E213" s="21" t="s">
        <v>269</v>
      </c>
      <c r="F213" s="12">
        <v>3</v>
      </c>
      <c r="G213" s="12">
        <v>8</v>
      </c>
      <c r="H213" s="12">
        <v>8</v>
      </c>
      <c r="I213" s="30">
        <f t="shared" si="192"/>
        <v>24</v>
      </c>
      <c r="J213" s="30">
        <f t="shared" ref="J213:U213" si="197">+$I$213*J6</f>
        <v>0</v>
      </c>
      <c r="K213" s="30">
        <f t="shared" si="197"/>
        <v>120</v>
      </c>
      <c r="L213" s="30">
        <f t="shared" si="197"/>
        <v>504</v>
      </c>
      <c r="M213" s="30">
        <f t="shared" si="197"/>
        <v>528</v>
      </c>
      <c r="N213" s="30">
        <f t="shared" si="197"/>
        <v>552</v>
      </c>
      <c r="O213" s="30">
        <f t="shared" si="197"/>
        <v>480</v>
      </c>
      <c r="P213" s="30">
        <f t="shared" si="197"/>
        <v>552</v>
      </c>
      <c r="Q213" s="30">
        <f t="shared" si="197"/>
        <v>528</v>
      </c>
      <c r="R213" s="30">
        <f t="shared" si="197"/>
        <v>504</v>
      </c>
      <c r="S213" s="30">
        <f t="shared" si="197"/>
        <v>552</v>
      </c>
      <c r="T213" s="30">
        <f t="shared" si="197"/>
        <v>504</v>
      </c>
      <c r="U213" s="30">
        <f t="shared" si="197"/>
        <v>528</v>
      </c>
      <c r="V213" s="24">
        <f t="shared" si="178"/>
        <v>5352</v>
      </c>
      <c r="W213" s="180"/>
    </row>
    <row r="214" spans="1:23" ht="54" x14ac:dyDescent="0.35">
      <c r="A214" s="95" t="s">
        <v>286</v>
      </c>
      <c r="B214" s="134" t="s">
        <v>272</v>
      </c>
      <c r="C214" s="107" t="s">
        <v>273</v>
      </c>
      <c r="D214" s="21" t="s">
        <v>54</v>
      </c>
      <c r="E214" s="21" t="s">
        <v>57</v>
      </c>
      <c r="F214" s="30">
        <v>4</v>
      </c>
      <c r="G214" s="30">
        <v>8</v>
      </c>
      <c r="H214" s="30">
        <v>8</v>
      </c>
      <c r="I214" s="30">
        <f t="shared" si="192"/>
        <v>32</v>
      </c>
      <c r="J214" s="30">
        <f t="shared" ref="J214:U214" si="198">+$I$214*J6</f>
        <v>0</v>
      </c>
      <c r="K214" s="30">
        <f t="shared" si="198"/>
        <v>160</v>
      </c>
      <c r="L214" s="30">
        <f t="shared" si="198"/>
        <v>672</v>
      </c>
      <c r="M214" s="30">
        <f t="shared" si="198"/>
        <v>704</v>
      </c>
      <c r="N214" s="30">
        <f t="shared" si="198"/>
        <v>736</v>
      </c>
      <c r="O214" s="30">
        <f t="shared" si="198"/>
        <v>640</v>
      </c>
      <c r="P214" s="30">
        <f t="shared" si="198"/>
        <v>736</v>
      </c>
      <c r="Q214" s="30">
        <f t="shared" si="198"/>
        <v>704</v>
      </c>
      <c r="R214" s="30">
        <f t="shared" si="198"/>
        <v>672</v>
      </c>
      <c r="S214" s="30">
        <f t="shared" si="198"/>
        <v>736</v>
      </c>
      <c r="T214" s="30">
        <f t="shared" si="198"/>
        <v>672</v>
      </c>
      <c r="U214" s="30">
        <f t="shared" si="198"/>
        <v>704</v>
      </c>
      <c r="V214" s="24">
        <f t="shared" si="178"/>
        <v>7136</v>
      </c>
      <c r="W214" s="180"/>
    </row>
    <row r="215" spans="1:23" ht="54" x14ac:dyDescent="0.35">
      <c r="A215" s="95" t="s">
        <v>286</v>
      </c>
      <c r="B215" s="134" t="s">
        <v>272</v>
      </c>
      <c r="C215" s="107" t="s">
        <v>273</v>
      </c>
      <c r="D215" s="21" t="s">
        <v>54</v>
      </c>
      <c r="E215" s="12" t="s">
        <v>460</v>
      </c>
      <c r="F215" s="30">
        <v>4</v>
      </c>
      <c r="G215" s="30">
        <v>4</v>
      </c>
      <c r="H215" s="30">
        <v>4</v>
      </c>
      <c r="I215" s="30">
        <f t="shared" si="192"/>
        <v>16</v>
      </c>
      <c r="J215" s="30">
        <f t="shared" ref="J215:U215" si="199">+$I$215*J13</f>
        <v>0</v>
      </c>
      <c r="K215" s="30">
        <f t="shared" si="199"/>
        <v>16</v>
      </c>
      <c r="L215" s="30">
        <f t="shared" si="199"/>
        <v>80</v>
      </c>
      <c r="M215" s="30">
        <f t="shared" si="199"/>
        <v>64</v>
      </c>
      <c r="N215" s="30">
        <f t="shared" si="199"/>
        <v>64</v>
      </c>
      <c r="O215" s="30">
        <f t="shared" si="199"/>
        <v>80</v>
      </c>
      <c r="P215" s="30">
        <f t="shared" si="199"/>
        <v>64</v>
      </c>
      <c r="Q215" s="30">
        <f t="shared" si="199"/>
        <v>80</v>
      </c>
      <c r="R215" s="30">
        <f t="shared" si="199"/>
        <v>64</v>
      </c>
      <c r="S215" s="30">
        <f t="shared" si="199"/>
        <v>64</v>
      </c>
      <c r="T215" s="30">
        <f t="shared" si="199"/>
        <v>80</v>
      </c>
      <c r="U215" s="30">
        <f t="shared" si="199"/>
        <v>64</v>
      </c>
      <c r="V215" s="24">
        <f t="shared" si="178"/>
        <v>720</v>
      </c>
      <c r="W215" s="180"/>
    </row>
    <row r="216" spans="1:23" ht="36" x14ac:dyDescent="0.35">
      <c r="A216" s="95" t="s">
        <v>286</v>
      </c>
      <c r="B216" s="107" t="s">
        <v>274</v>
      </c>
      <c r="C216" s="107" t="s">
        <v>275</v>
      </c>
      <c r="D216" s="21" t="s">
        <v>54</v>
      </c>
      <c r="E216" s="12" t="s">
        <v>269</v>
      </c>
      <c r="F216" s="30">
        <v>1</v>
      </c>
      <c r="G216" s="30">
        <v>8</v>
      </c>
      <c r="H216" s="30">
        <v>8</v>
      </c>
      <c r="I216" s="30">
        <f t="shared" si="192"/>
        <v>8</v>
      </c>
      <c r="J216" s="30">
        <f t="shared" ref="J216:U216" si="200">+$I$216*J6</f>
        <v>0</v>
      </c>
      <c r="K216" s="30">
        <f t="shared" si="200"/>
        <v>40</v>
      </c>
      <c r="L216" s="30">
        <f t="shared" si="200"/>
        <v>168</v>
      </c>
      <c r="M216" s="30">
        <f t="shared" si="200"/>
        <v>176</v>
      </c>
      <c r="N216" s="30">
        <f t="shared" si="200"/>
        <v>184</v>
      </c>
      <c r="O216" s="30">
        <f t="shared" si="200"/>
        <v>160</v>
      </c>
      <c r="P216" s="30">
        <f t="shared" si="200"/>
        <v>184</v>
      </c>
      <c r="Q216" s="30">
        <f t="shared" si="200"/>
        <v>176</v>
      </c>
      <c r="R216" s="30">
        <f t="shared" si="200"/>
        <v>168</v>
      </c>
      <c r="S216" s="30">
        <f t="shared" si="200"/>
        <v>184</v>
      </c>
      <c r="T216" s="30">
        <f t="shared" si="200"/>
        <v>168</v>
      </c>
      <c r="U216" s="30">
        <f t="shared" si="200"/>
        <v>176</v>
      </c>
      <c r="V216" s="24">
        <f t="shared" si="178"/>
        <v>1784</v>
      </c>
      <c r="W216" s="180"/>
    </row>
    <row r="217" spans="1:23" ht="36" x14ac:dyDescent="0.35">
      <c r="A217" s="95" t="s">
        <v>286</v>
      </c>
      <c r="B217" s="107" t="s">
        <v>274</v>
      </c>
      <c r="C217" s="107" t="s">
        <v>275</v>
      </c>
      <c r="D217" s="21" t="s">
        <v>54</v>
      </c>
      <c r="E217" s="21" t="s">
        <v>276</v>
      </c>
      <c r="F217" s="30">
        <v>1</v>
      </c>
      <c r="G217" s="30">
        <v>8</v>
      </c>
      <c r="H217" s="30">
        <v>8</v>
      </c>
      <c r="I217" s="30">
        <f t="shared" si="192"/>
        <v>8</v>
      </c>
      <c r="J217" s="30">
        <f t="shared" ref="J217:U217" si="201">+$I$217*J6</f>
        <v>0</v>
      </c>
      <c r="K217" s="30">
        <f t="shared" si="201"/>
        <v>40</v>
      </c>
      <c r="L217" s="30">
        <f t="shared" si="201"/>
        <v>168</v>
      </c>
      <c r="M217" s="30">
        <f t="shared" si="201"/>
        <v>176</v>
      </c>
      <c r="N217" s="30">
        <f t="shared" si="201"/>
        <v>184</v>
      </c>
      <c r="O217" s="30">
        <f t="shared" si="201"/>
        <v>160</v>
      </c>
      <c r="P217" s="30">
        <f t="shared" si="201"/>
        <v>184</v>
      </c>
      <c r="Q217" s="30">
        <f t="shared" si="201"/>
        <v>176</v>
      </c>
      <c r="R217" s="30">
        <f t="shared" si="201"/>
        <v>168</v>
      </c>
      <c r="S217" s="30">
        <f t="shared" si="201"/>
        <v>184</v>
      </c>
      <c r="T217" s="30">
        <f t="shared" si="201"/>
        <v>168</v>
      </c>
      <c r="U217" s="30">
        <f t="shared" si="201"/>
        <v>176</v>
      </c>
      <c r="V217" s="24">
        <f t="shared" si="178"/>
        <v>1784</v>
      </c>
      <c r="W217" s="180"/>
    </row>
    <row r="218" spans="1:23" ht="36" x14ac:dyDescent="0.35">
      <c r="A218" s="95" t="s">
        <v>286</v>
      </c>
      <c r="B218" s="134" t="s">
        <v>277</v>
      </c>
      <c r="C218" s="107" t="s">
        <v>278</v>
      </c>
      <c r="D218" s="21" t="s">
        <v>259</v>
      </c>
      <c r="E218" s="12" t="s">
        <v>461</v>
      </c>
      <c r="F218" s="30">
        <v>4</v>
      </c>
      <c r="G218" s="30">
        <v>8</v>
      </c>
      <c r="H218" s="30">
        <v>8</v>
      </c>
      <c r="I218" s="30">
        <f t="shared" si="192"/>
        <v>32</v>
      </c>
      <c r="J218" s="30">
        <f t="shared" ref="J218:U218" si="202">+$I$218*J10</f>
        <v>0</v>
      </c>
      <c r="K218" s="30">
        <f t="shared" si="202"/>
        <v>192</v>
      </c>
      <c r="L218" s="30">
        <f t="shared" si="202"/>
        <v>832</v>
      </c>
      <c r="M218" s="30">
        <f t="shared" si="202"/>
        <v>832</v>
      </c>
      <c r="N218" s="30">
        <f t="shared" si="202"/>
        <v>864</v>
      </c>
      <c r="O218" s="30">
        <f t="shared" si="202"/>
        <v>800</v>
      </c>
      <c r="P218" s="30">
        <f t="shared" si="202"/>
        <v>864</v>
      </c>
      <c r="Q218" s="30">
        <f t="shared" si="202"/>
        <v>864</v>
      </c>
      <c r="R218" s="30">
        <f t="shared" si="202"/>
        <v>800</v>
      </c>
      <c r="S218" s="30">
        <f t="shared" si="202"/>
        <v>864</v>
      </c>
      <c r="T218" s="30">
        <f t="shared" si="202"/>
        <v>832</v>
      </c>
      <c r="U218" s="30">
        <f t="shared" si="202"/>
        <v>832</v>
      </c>
      <c r="V218" s="24">
        <f t="shared" si="178"/>
        <v>8576</v>
      </c>
      <c r="W218" s="180"/>
    </row>
    <row r="219" spans="1:23" ht="36" x14ac:dyDescent="0.35">
      <c r="A219" s="95" t="s">
        <v>286</v>
      </c>
      <c r="B219" s="134" t="s">
        <v>279</v>
      </c>
      <c r="C219" s="107" t="s">
        <v>280</v>
      </c>
      <c r="D219" s="21" t="s">
        <v>259</v>
      </c>
      <c r="E219" s="12" t="s">
        <v>462</v>
      </c>
      <c r="F219" s="30">
        <v>1</v>
      </c>
      <c r="G219" s="30">
        <v>8</v>
      </c>
      <c r="H219" s="30">
        <v>8</v>
      </c>
      <c r="I219" s="30">
        <f t="shared" si="192"/>
        <v>8</v>
      </c>
      <c r="J219" s="30">
        <f t="shared" ref="J219:U219" si="203">+$I$219*J10</f>
        <v>0</v>
      </c>
      <c r="K219" s="30">
        <f t="shared" si="203"/>
        <v>48</v>
      </c>
      <c r="L219" s="30">
        <f t="shared" si="203"/>
        <v>208</v>
      </c>
      <c r="M219" s="30">
        <f t="shared" si="203"/>
        <v>208</v>
      </c>
      <c r="N219" s="30">
        <f t="shared" si="203"/>
        <v>216</v>
      </c>
      <c r="O219" s="30">
        <f t="shared" si="203"/>
        <v>200</v>
      </c>
      <c r="P219" s="30">
        <f t="shared" si="203"/>
        <v>216</v>
      </c>
      <c r="Q219" s="30">
        <f t="shared" si="203"/>
        <v>216</v>
      </c>
      <c r="R219" s="30">
        <f t="shared" si="203"/>
        <v>200</v>
      </c>
      <c r="S219" s="30">
        <f t="shared" si="203"/>
        <v>216</v>
      </c>
      <c r="T219" s="30">
        <f t="shared" si="203"/>
        <v>208</v>
      </c>
      <c r="U219" s="30">
        <f t="shared" si="203"/>
        <v>208</v>
      </c>
      <c r="V219" s="24">
        <f t="shared" si="178"/>
        <v>2144</v>
      </c>
      <c r="W219" s="180"/>
    </row>
    <row r="220" spans="1:23" ht="36" x14ac:dyDescent="0.35">
      <c r="A220" s="95" t="s">
        <v>286</v>
      </c>
      <c r="B220" s="134" t="s">
        <v>281</v>
      </c>
      <c r="C220" s="107" t="s">
        <v>282</v>
      </c>
      <c r="D220" s="21" t="s">
        <v>52</v>
      </c>
      <c r="E220" s="21" t="s">
        <v>283</v>
      </c>
      <c r="F220" s="12">
        <v>1</v>
      </c>
      <c r="G220" s="30">
        <v>8</v>
      </c>
      <c r="H220" s="30">
        <v>8</v>
      </c>
      <c r="I220" s="30">
        <f t="shared" si="192"/>
        <v>8</v>
      </c>
      <c r="J220" s="30">
        <f t="shared" ref="J220:U220" si="204">+$I$220*J6</f>
        <v>0</v>
      </c>
      <c r="K220" s="30">
        <f t="shared" si="204"/>
        <v>40</v>
      </c>
      <c r="L220" s="30">
        <f t="shared" si="204"/>
        <v>168</v>
      </c>
      <c r="M220" s="30">
        <f t="shared" si="204"/>
        <v>176</v>
      </c>
      <c r="N220" s="30">
        <f t="shared" si="204"/>
        <v>184</v>
      </c>
      <c r="O220" s="30">
        <f t="shared" si="204"/>
        <v>160</v>
      </c>
      <c r="P220" s="30">
        <f t="shared" si="204"/>
        <v>184</v>
      </c>
      <c r="Q220" s="30">
        <f t="shared" si="204"/>
        <v>176</v>
      </c>
      <c r="R220" s="30">
        <f t="shared" si="204"/>
        <v>168</v>
      </c>
      <c r="S220" s="30">
        <f t="shared" si="204"/>
        <v>184</v>
      </c>
      <c r="T220" s="30">
        <f t="shared" si="204"/>
        <v>168</v>
      </c>
      <c r="U220" s="30">
        <f t="shared" si="204"/>
        <v>176</v>
      </c>
      <c r="V220" s="24">
        <f t="shared" si="178"/>
        <v>1784</v>
      </c>
      <c r="W220" s="180"/>
    </row>
    <row r="221" spans="1:23" ht="54.75" thickBot="1" x14ac:dyDescent="0.4">
      <c r="A221" s="97" t="s">
        <v>286</v>
      </c>
      <c r="B221" s="123" t="s">
        <v>284</v>
      </c>
      <c r="C221" s="123" t="s">
        <v>285</v>
      </c>
      <c r="D221" s="124" t="s">
        <v>52</v>
      </c>
      <c r="E221" s="45" t="s">
        <v>269</v>
      </c>
      <c r="F221" s="45">
        <v>1</v>
      </c>
      <c r="G221" s="46">
        <v>8</v>
      </c>
      <c r="H221" s="46">
        <v>8</v>
      </c>
      <c r="I221" s="46">
        <f t="shared" si="192"/>
        <v>8</v>
      </c>
      <c r="J221" s="46">
        <f t="shared" ref="J221:U221" si="205">+$I$221*J6</f>
        <v>0</v>
      </c>
      <c r="K221" s="46">
        <f t="shared" si="205"/>
        <v>40</v>
      </c>
      <c r="L221" s="46">
        <f t="shared" si="205"/>
        <v>168</v>
      </c>
      <c r="M221" s="46">
        <f t="shared" si="205"/>
        <v>176</v>
      </c>
      <c r="N221" s="46">
        <f t="shared" si="205"/>
        <v>184</v>
      </c>
      <c r="O221" s="46">
        <f t="shared" si="205"/>
        <v>160</v>
      </c>
      <c r="P221" s="46">
        <f t="shared" si="205"/>
        <v>184</v>
      </c>
      <c r="Q221" s="46">
        <f t="shared" si="205"/>
        <v>176</v>
      </c>
      <c r="R221" s="46">
        <f t="shared" si="205"/>
        <v>168</v>
      </c>
      <c r="S221" s="46">
        <f t="shared" si="205"/>
        <v>184</v>
      </c>
      <c r="T221" s="46">
        <f t="shared" si="205"/>
        <v>168</v>
      </c>
      <c r="U221" s="46">
        <f t="shared" si="205"/>
        <v>176</v>
      </c>
      <c r="V221" s="49">
        <f t="shared" si="178"/>
        <v>1784</v>
      </c>
      <c r="W221" s="181"/>
    </row>
    <row r="222" spans="1:23" ht="30" x14ac:dyDescent="0.35">
      <c r="A222" s="93" t="s">
        <v>304</v>
      </c>
      <c r="B222" s="135" t="s">
        <v>288</v>
      </c>
      <c r="C222" s="135" t="s">
        <v>289</v>
      </c>
      <c r="D222" s="66" t="s">
        <v>50</v>
      </c>
      <c r="E222" s="67" t="s">
        <v>490</v>
      </c>
      <c r="F222" s="67">
        <v>1</v>
      </c>
      <c r="G222" s="67">
        <v>7</v>
      </c>
      <c r="H222" s="67">
        <v>7</v>
      </c>
      <c r="I222" s="42">
        <f t="shared" si="192"/>
        <v>7</v>
      </c>
      <c r="J222" s="42">
        <f t="shared" ref="J222:U222" si="206">+$I$222*J6</f>
        <v>0</v>
      </c>
      <c r="K222" s="42">
        <f t="shared" si="206"/>
        <v>35</v>
      </c>
      <c r="L222" s="42">
        <f t="shared" si="206"/>
        <v>147</v>
      </c>
      <c r="M222" s="42">
        <f t="shared" si="206"/>
        <v>154</v>
      </c>
      <c r="N222" s="42">
        <f t="shared" si="206"/>
        <v>161</v>
      </c>
      <c r="O222" s="42">
        <f t="shared" si="206"/>
        <v>140</v>
      </c>
      <c r="P222" s="42">
        <f t="shared" si="206"/>
        <v>161</v>
      </c>
      <c r="Q222" s="42">
        <f t="shared" si="206"/>
        <v>154</v>
      </c>
      <c r="R222" s="42">
        <f t="shared" si="206"/>
        <v>147</v>
      </c>
      <c r="S222" s="42">
        <f t="shared" si="206"/>
        <v>161</v>
      </c>
      <c r="T222" s="42">
        <f t="shared" si="206"/>
        <v>147</v>
      </c>
      <c r="U222" s="42">
        <f t="shared" si="206"/>
        <v>154</v>
      </c>
      <c r="V222" s="48">
        <f>SUM(J222:U222)</f>
        <v>1561</v>
      </c>
      <c r="W222" s="179">
        <f>SUM(V222:V234)</f>
        <v>9328</v>
      </c>
    </row>
    <row r="223" spans="1:23" ht="30" x14ac:dyDescent="0.35">
      <c r="A223" s="95" t="s">
        <v>304</v>
      </c>
      <c r="B223" s="76" t="s">
        <v>290</v>
      </c>
      <c r="C223" s="76" t="s">
        <v>289</v>
      </c>
      <c r="D223" s="35" t="s">
        <v>50</v>
      </c>
      <c r="E223" s="23" t="s">
        <v>464</v>
      </c>
      <c r="F223" s="23">
        <v>1</v>
      </c>
      <c r="G223" s="23">
        <v>5</v>
      </c>
      <c r="H223" s="23">
        <f>F223*G223</f>
        <v>5</v>
      </c>
      <c r="I223" s="30">
        <f t="shared" si="192"/>
        <v>5</v>
      </c>
      <c r="J223" s="30">
        <f t="shared" ref="J223:U223" si="207">+$I$223*J6</f>
        <v>0</v>
      </c>
      <c r="K223" s="30">
        <f t="shared" si="207"/>
        <v>25</v>
      </c>
      <c r="L223" s="30">
        <f t="shared" si="207"/>
        <v>105</v>
      </c>
      <c r="M223" s="30">
        <f t="shared" si="207"/>
        <v>110</v>
      </c>
      <c r="N223" s="30">
        <f t="shared" si="207"/>
        <v>115</v>
      </c>
      <c r="O223" s="30">
        <f t="shared" si="207"/>
        <v>100</v>
      </c>
      <c r="P223" s="30">
        <f t="shared" si="207"/>
        <v>115</v>
      </c>
      <c r="Q223" s="30">
        <f t="shared" si="207"/>
        <v>110</v>
      </c>
      <c r="R223" s="30">
        <f t="shared" si="207"/>
        <v>105</v>
      </c>
      <c r="S223" s="30">
        <f t="shared" si="207"/>
        <v>115</v>
      </c>
      <c r="T223" s="30">
        <f t="shared" si="207"/>
        <v>105</v>
      </c>
      <c r="U223" s="30">
        <f t="shared" si="207"/>
        <v>110</v>
      </c>
      <c r="V223" s="24">
        <f t="shared" ref="V223:V234" si="208">SUM(J223:U223)</f>
        <v>1115</v>
      </c>
      <c r="W223" s="180"/>
    </row>
    <row r="224" spans="1:23" ht="30" x14ac:dyDescent="0.35">
      <c r="A224" s="95" t="s">
        <v>304</v>
      </c>
      <c r="B224" s="76" t="s">
        <v>291</v>
      </c>
      <c r="C224" s="76" t="s">
        <v>289</v>
      </c>
      <c r="D224" s="35" t="s">
        <v>50</v>
      </c>
      <c r="E224" s="23" t="s">
        <v>489</v>
      </c>
      <c r="F224" s="23">
        <v>1</v>
      </c>
      <c r="G224" s="23">
        <v>5</v>
      </c>
      <c r="H224" s="23">
        <v>5</v>
      </c>
      <c r="I224" s="30">
        <f t="shared" si="192"/>
        <v>5</v>
      </c>
      <c r="J224" s="30">
        <f t="shared" ref="J224:U224" si="209">+$I$224*J6</f>
        <v>0</v>
      </c>
      <c r="K224" s="30">
        <f t="shared" si="209"/>
        <v>25</v>
      </c>
      <c r="L224" s="30">
        <f t="shared" si="209"/>
        <v>105</v>
      </c>
      <c r="M224" s="30">
        <f t="shared" si="209"/>
        <v>110</v>
      </c>
      <c r="N224" s="30">
        <f t="shared" si="209"/>
        <v>115</v>
      </c>
      <c r="O224" s="30">
        <f t="shared" si="209"/>
        <v>100</v>
      </c>
      <c r="P224" s="30">
        <f t="shared" si="209"/>
        <v>115</v>
      </c>
      <c r="Q224" s="30">
        <f t="shared" si="209"/>
        <v>110</v>
      </c>
      <c r="R224" s="30">
        <f t="shared" si="209"/>
        <v>105</v>
      </c>
      <c r="S224" s="30">
        <f t="shared" si="209"/>
        <v>115</v>
      </c>
      <c r="T224" s="30">
        <f t="shared" si="209"/>
        <v>105</v>
      </c>
      <c r="U224" s="30">
        <f t="shared" si="209"/>
        <v>110</v>
      </c>
      <c r="V224" s="24">
        <f t="shared" si="208"/>
        <v>1115</v>
      </c>
      <c r="W224" s="180"/>
    </row>
    <row r="225" spans="1:25" ht="30" x14ac:dyDescent="0.35">
      <c r="A225" s="95" t="s">
        <v>304</v>
      </c>
      <c r="B225" s="136" t="s">
        <v>292</v>
      </c>
      <c r="C225" s="136" t="s">
        <v>293</v>
      </c>
      <c r="D225" s="137" t="s">
        <v>50</v>
      </c>
      <c r="E225" s="23" t="s">
        <v>488</v>
      </c>
      <c r="F225" s="23">
        <v>1</v>
      </c>
      <c r="G225" s="23">
        <v>4</v>
      </c>
      <c r="H225" s="23">
        <v>4</v>
      </c>
      <c r="I225" s="30">
        <f t="shared" si="192"/>
        <v>4</v>
      </c>
      <c r="J225" s="30">
        <f t="shared" ref="J225:U225" si="210">+$I$225*J6</f>
        <v>0</v>
      </c>
      <c r="K225" s="30">
        <f t="shared" si="210"/>
        <v>20</v>
      </c>
      <c r="L225" s="30">
        <f t="shared" si="210"/>
        <v>84</v>
      </c>
      <c r="M225" s="30">
        <f t="shared" si="210"/>
        <v>88</v>
      </c>
      <c r="N225" s="30">
        <f t="shared" si="210"/>
        <v>92</v>
      </c>
      <c r="O225" s="30">
        <f t="shared" si="210"/>
        <v>80</v>
      </c>
      <c r="P225" s="30">
        <f t="shared" si="210"/>
        <v>92</v>
      </c>
      <c r="Q225" s="30">
        <f t="shared" si="210"/>
        <v>88</v>
      </c>
      <c r="R225" s="30">
        <f t="shared" si="210"/>
        <v>84</v>
      </c>
      <c r="S225" s="30">
        <f t="shared" si="210"/>
        <v>92</v>
      </c>
      <c r="T225" s="30">
        <f t="shared" si="210"/>
        <v>84</v>
      </c>
      <c r="U225" s="30">
        <f t="shared" si="210"/>
        <v>88</v>
      </c>
      <c r="V225" s="24">
        <f t="shared" si="208"/>
        <v>892</v>
      </c>
      <c r="W225" s="180"/>
    </row>
    <row r="226" spans="1:25" ht="45" x14ac:dyDescent="0.35">
      <c r="A226" s="95" t="s">
        <v>304</v>
      </c>
      <c r="B226" s="136" t="s">
        <v>294</v>
      </c>
      <c r="C226" s="136" t="s">
        <v>295</v>
      </c>
      <c r="D226" s="137" t="s">
        <v>50</v>
      </c>
      <c r="E226" s="23" t="s">
        <v>487</v>
      </c>
      <c r="F226" s="23">
        <v>1</v>
      </c>
      <c r="G226" s="23">
        <v>3</v>
      </c>
      <c r="H226" s="23">
        <v>3</v>
      </c>
      <c r="I226" s="30">
        <f t="shared" si="192"/>
        <v>3</v>
      </c>
      <c r="J226" s="30">
        <f t="shared" ref="J226:U226" si="211">+$I$226*J8</f>
        <v>0</v>
      </c>
      <c r="K226" s="30">
        <f t="shared" si="211"/>
        <v>9</v>
      </c>
      <c r="L226" s="30">
        <f t="shared" si="211"/>
        <v>39</v>
      </c>
      <c r="M226" s="30">
        <f t="shared" si="211"/>
        <v>39</v>
      </c>
      <c r="N226" s="30">
        <f t="shared" si="211"/>
        <v>42</v>
      </c>
      <c r="O226" s="30">
        <f t="shared" si="211"/>
        <v>36</v>
      </c>
      <c r="P226" s="30">
        <f t="shared" si="211"/>
        <v>42</v>
      </c>
      <c r="Q226" s="30">
        <f t="shared" si="211"/>
        <v>39</v>
      </c>
      <c r="R226" s="30">
        <f t="shared" si="211"/>
        <v>39</v>
      </c>
      <c r="S226" s="30">
        <f t="shared" si="211"/>
        <v>39</v>
      </c>
      <c r="T226" s="30">
        <f t="shared" si="211"/>
        <v>39</v>
      </c>
      <c r="U226" s="30">
        <f t="shared" si="211"/>
        <v>39</v>
      </c>
      <c r="V226" s="24">
        <f t="shared" si="208"/>
        <v>402</v>
      </c>
      <c r="W226" s="180"/>
    </row>
    <row r="227" spans="1:25" ht="45" x14ac:dyDescent="0.35">
      <c r="A227" s="95" t="s">
        <v>304</v>
      </c>
      <c r="B227" s="76" t="s">
        <v>294</v>
      </c>
      <c r="C227" s="76" t="s">
        <v>296</v>
      </c>
      <c r="D227" s="137" t="s">
        <v>50</v>
      </c>
      <c r="E227" s="23" t="s">
        <v>487</v>
      </c>
      <c r="F227" s="23">
        <v>1</v>
      </c>
      <c r="G227" s="23">
        <v>3</v>
      </c>
      <c r="H227" s="23">
        <v>3</v>
      </c>
      <c r="I227" s="30">
        <f t="shared" si="192"/>
        <v>3</v>
      </c>
      <c r="J227" s="30">
        <f t="shared" ref="J227:U227" si="212">+$I$227*J8</f>
        <v>0</v>
      </c>
      <c r="K227" s="30">
        <f t="shared" si="212"/>
        <v>9</v>
      </c>
      <c r="L227" s="30">
        <f t="shared" si="212"/>
        <v>39</v>
      </c>
      <c r="M227" s="30">
        <f t="shared" si="212"/>
        <v>39</v>
      </c>
      <c r="N227" s="30">
        <f t="shared" si="212"/>
        <v>42</v>
      </c>
      <c r="O227" s="30">
        <f t="shared" si="212"/>
        <v>36</v>
      </c>
      <c r="P227" s="30">
        <f t="shared" si="212"/>
        <v>42</v>
      </c>
      <c r="Q227" s="30">
        <f t="shared" si="212"/>
        <v>39</v>
      </c>
      <c r="R227" s="30">
        <f t="shared" si="212"/>
        <v>39</v>
      </c>
      <c r="S227" s="30">
        <f t="shared" si="212"/>
        <v>39</v>
      </c>
      <c r="T227" s="30">
        <f t="shared" si="212"/>
        <v>39</v>
      </c>
      <c r="U227" s="30">
        <f t="shared" si="212"/>
        <v>39</v>
      </c>
      <c r="V227" s="24">
        <f t="shared" si="208"/>
        <v>402</v>
      </c>
      <c r="W227" s="180"/>
    </row>
    <row r="228" spans="1:25" ht="45" x14ac:dyDescent="0.35">
      <c r="A228" s="95" t="s">
        <v>304</v>
      </c>
      <c r="B228" s="76" t="s">
        <v>297</v>
      </c>
      <c r="C228" s="76" t="s">
        <v>410</v>
      </c>
      <c r="D228" s="23" t="s">
        <v>50</v>
      </c>
      <c r="E228" s="23" t="s">
        <v>486</v>
      </c>
      <c r="F228" s="23">
        <v>1</v>
      </c>
      <c r="G228" s="23">
        <v>2</v>
      </c>
      <c r="H228" s="23">
        <v>2</v>
      </c>
      <c r="I228" s="30">
        <f t="shared" si="192"/>
        <v>2</v>
      </c>
      <c r="J228" s="30">
        <f t="shared" ref="J228:U228" si="213">+$I$228*J8</f>
        <v>0</v>
      </c>
      <c r="K228" s="30">
        <f t="shared" si="213"/>
        <v>6</v>
      </c>
      <c r="L228" s="30">
        <f t="shared" si="213"/>
        <v>26</v>
      </c>
      <c r="M228" s="30">
        <f t="shared" si="213"/>
        <v>26</v>
      </c>
      <c r="N228" s="30">
        <f t="shared" si="213"/>
        <v>28</v>
      </c>
      <c r="O228" s="30">
        <f t="shared" si="213"/>
        <v>24</v>
      </c>
      <c r="P228" s="30">
        <f t="shared" si="213"/>
        <v>28</v>
      </c>
      <c r="Q228" s="30">
        <f t="shared" si="213"/>
        <v>26</v>
      </c>
      <c r="R228" s="30">
        <f t="shared" si="213"/>
        <v>26</v>
      </c>
      <c r="S228" s="30">
        <f t="shared" si="213"/>
        <v>26</v>
      </c>
      <c r="T228" s="30">
        <f t="shared" si="213"/>
        <v>26</v>
      </c>
      <c r="U228" s="30">
        <f t="shared" si="213"/>
        <v>26</v>
      </c>
      <c r="V228" s="24">
        <f t="shared" si="208"/>
        <v>268</v>
      </c>
      <c r="W228" s="180"/>
      <c r="Y228" s="25"/>
    </row>
    <row r="229" spans="1:25" ht="45" x14ac:dyDescent="0.35">
      <c r="A229" s="95" t="s">
        <v>304</v>
      </c>
      <c r="B229" s="76" t="s">
        <v>294</v>
      </c>
      <c r="C229" s="76" t="s">
        <v>411</v>
      </c>
      <c r="D229" s="23" t="s">
        <v>50</v>
      </c>
      <c r="E229" s="23" t="s">
        <v>486</v>
      </c>
      <c r="F229" s="23">
        <v>1</v>
      </c>
      <c r="G229" s="23">
        <v>2</v>
      </c>
      <c r="H229" s="23">
        <v>2</v>
      </c>
      <c r="I229" s="30">
        <f t="shared" si="192"/>
        <v>2</v>
      </c>
      <c r="J229" s="30">
        <f t="shared" ref="J229:U229" si="214">+$I$229*J8</f>
        <v>0</v>
      </c>
      <c r="K229" s="30">
        <f t="shared" si="214"/>
        <v>6</v>
      </c>
      <c r="L229" s="30">
        <f t="shared" si="214"/>
        <v>26</v>
      </c>
      <c r="M229" s="30">
        <f t="shared" si="214"/>
        <v>26</v>
      </c>
      <c r="N229" s="30">
        <f t="shared" si="214"/>
        <v>28</v>
      </c>
      <c r="O229" s="30">
        <f t="shared" si="214"/>
        <v>24</v>
      </c>
      <c r="P229" s="30">
        <f t="shared" si="214"/>
        <v>28</v>
      </c>
      <c r="Q229" s="30">
        <f t="shared" si="214"/>
        <v>26</v>
      </c>
      <c r="R229" s="30">
        <f t="shared" si="214"/>
        <v>26</v>
      </c>
      <c r="S229" s="30">
        <f t="shared" si="214"/>
        <v>26</v>
      </c>
      <c r="T229" s="30">
        <f t="shared" si="214"/>
        <v>26</v>
      </c>
      <c r="U229" s="30">
        <f t="shared" si="214"/>
        <v>26</v>
      </c>
      <c r="V229" s="24">
        <f t="shared" si="208"/>
        <v>268</v>
      </c>
      <c r="W229" s="180"/>
    </row>
    <row r="230" spans="1:25" ht="45" x14ac:dyDescent="0.35">
      <c r="A230" s="95" t="s">
        <v>304</v>
      </c>
      <c r="B230" s="76" t="s">
        <v>294</v>
      </c>
      <c r="C230" s="76" t="s">
        <v>298</v>
      </c>
      <c r="D230" s="137" t="s">
        <v>72</v>
      </c>
      <c r="E230" s="23" t="s">
        <v>465</v>
      </c>
      <c r="F230" s="23">
        <v>1</v>
      </c>
      <c r="G230" s="23">
        <v>4</v>
      </c>
      <c r="H230" s="23">
        <v>4</v>
      </c>
      <c r="I230" s="30">
        <f t="shared" si="192"/>
        <v>4</v>
      </c>
      <c r="J230" s="30">
        <f t="shared" ref="J230:U230" si="215">+$I$230*J8</f>
        <v>0</v>
      </c>
      <c r="K230" s="30">
        <f t="shared" si="215"/>
        <v>12</v>
      </c>
      <c r="L230" s="30">
        <f t="shared" si="215"/>
        <v>52</v>
      </c>
      <c r="M230" s="30">
        <f t="shared" si="215"/>
        <v>52</v>
      </c>
      <c r="N230" s="30">
        <f t="shared" si="215"/>
        <v>56</v>
      </c>
      <c r="O230" s="30">
        <f t="shared" si="215"/>
        <v>48</v>
      </c>
      <c r="P230" s="30">
        <f t="shared" si="215"/>
        <v>56</v>
      </c>
      <c r="Q230" s="30">
        <f t="shared" si="215"/>
        <v>52</v>
      </c>
      <c r="R230" s="30">
        <f t="shared" si="215"/>
        <v>52</v>
      </c>
      <c r="S230" s="30">
        <f t="shared" si="215"/>
        <v>52</v>
      </c>
      <c r="T230" s="30">
        <f t="shared" si="215"/>
        <v>52</v>
      </c>
      <c r="U230" s="30">
        <f t="shared" si="215"/>
        <v>52</v>
      </c>
      <c r="V230" s="24">
        <f t="shared" si="208"/>
        <v>536</v>
      </c>
      <c r="W230" s="180"/>
    </row>
    <row r="231" spans="1:25" ht="36" x14ac:dyDescent="0.35">
      <c r="A231" s="95" t="s">
        <v>304</v>
      </c>
      <c r="B231" s="76" t="s">
        <v>294</v>
      </c>
      <c r="C231" s="76" t="s">
        <v>299</v>
      </c>
      <c r="D231" s="12" t="s">
        <v>183</v>
      </c>
      <c r="E231" s="23" t="s">
        <v>463</v>
      </c>
      <c r="F231" s="23">
        <v>1</v>
      </c>
      <c r="G231" s="23">
        <v>1</v>
      </c>
      <c r="H231" s="23">
        <v>1</v>
      </c>
      <c r="I231" s="30">
        <f t="shared" si="192"/>
        <v>1</v>
      </c>
      <c r="J231" s="30">
        <f t="shared" ref="J231:U231" si="216">+$I$231*J6</f>
        <v>0</v>
      </c>
      <c r="K231" s="30">
        <f t="shared" si="216"/>
        <v>5</v>
      </c>
      <c r="L231" s="30">
        <f t="shared" si="216"/>
        <v>21</v>
      </c>
      <c r="M231" s="30">
        <f t="shared" si="216"/>
        <v>22</v>
      </c>
      <c r="N231" s="30">
        <f t="shared" si="216"/>
        <v>23</v>
      </c>
      <c r="O231" s="30">
        <f t="shared" si="216"/>
        <v>20</v>
      </c>
      <c r="P231" s="30">
        <f t="shared" si="216"/>
        <v>23</v>
      </c>
      <c r="Q231" s="30">
        <f t="shared" si="216"/>
        <v>22</v>
      </c>
      <c r="R231" s="30">
        <f t="shared" si="216"/>
        <v>21</v>
      </c>
      <c r="S231" s="30">
        <f t="shared" si="216"/>
        <v>23</v>
      </c>
      <c r="T231" s="30">
        <f t="shared" si="216"/>
        <v>21</v>
      </c>
      <c r="U231" s="30">
        <f t="shared" si="216"/>
        <v>22</v>
      </c>
      <c r="V231" s="24">
        <f t="shared" si="208"/>
        <v>223</v>
      </c>
      <c r="W231" s="180"/>
    </row>
    <row r="232" spans="1:25" ht="45" x14ac:dyDescent="0.35">
      <c r="A232" s="95" t="s">
        <v>304</v>
      </c>
      <c r="B232" s="76" t="s">
        <v>294</v>
      </c>
      <c r="C232" s="76" t="s">
        <v>300</v>
      </c>
      <c r="D232" s="137" t="s">
        <v>54</v>
      </c>
      <c r="E232" s="23" t="s">
        <v>485</v>
      </c>
      <c r="F232" s="23">
        <v>1</v>
      </c>
      <c r="G232" s="23">
        <v>5</v>
      </c>
      <c r="H232" s="23">
        <v>5</v>
      </c>
      <c r="I232" s="30">
        <f t="shared" si="192"/>
        <v>5</v>
      </c>
      <c r="J232" s="30">
        <f t="shared" ref="J232:U232" si="217">+$I$232*J7</f>
        <v>0</v>
      </c>
      <c r="K232" s="30">
        <f t="shared" si="217"/>
        <v>20</v>
      </c>
      <c r="L232" s="30">
        <f t="shared" si="217"/>
        <v>85</v>
      </c>
      <c r="M232" s="30">
        <f t="shared" si="217"/>
        <v>90</v>
      </c>
      <c r="N232" s="30">
        <f t="shared" si="217"/>
        <v>90</v>
      </c>
      <c r="O232" s="30">
        <f t="shared" si="217"/>
        <v>80</v>
      </c>
      <c r="P232" s="30">
        <f t="shared" si="217"/>
        <v>90</v>
      </c>
      <c r="Q232" s="30">
        <f t="shared" si="217"/>
        <v>90</v>
      </c>
      <c r="R232" s="30">
        <f t="shared" si="217"/>
        <v>85</v>
      </c>
      <c r="S232" s="30">
        <f t="shared" si="217"/>
        <v>90</v>
      </c>
      <c r="T232" s="30">
        <f t="shared" si="217"/>
        <v>85</v>
      </c>
      <c r="U232" s="30">
        <f t="shared" si="217"/>
        <v>90</v>
      </c>
      <c r="V232" s="24">
        <f t="shared" si="208"/>
        <v>895</v>
      </c>
      <c r="W232" s="180"/>
    </row>
    <row r="233" spans="1:25" ht="30" x14ac:dyDescent="0.35">
      <c r="A233" s="95" t="s">
        <v>304</v>
      </c>
      <c r="B233" s="76" t="s">
        <v>294</v>
      </c>
      <c r="C233" s="76" t="s">
        <v>301</v>
      </c>
      <c r="D233" s="137" t="s">
        <v>52</v>
      </c>
      <c r="E233" s="23" t="s">
        <v>464</v>
      </c>
      <c r="F233" s="23">
        <v>1</v>
      </c>
      <c r="G233" s="23">
        <v>5</v>
      </c>
      <c r="H233" s="23">
        <v>5</v>
      </c>
      <c r="I233" s="30">
        <f t="shared" si="192"/>
        <v>5</v>
      </c>
      <c r="J233" s="30">
        <f t="shared" ref="J233:U233" si="218">+$I$233*J6</f>
        <v>0</v>
      </c>
      <c r="K233" s="30">
        <f t="shared" si="218"/>
        <v>25</v>
      </c>
      <c r="L233" s="30">
        <f t="shared" si="218"/>
        <v>105</v>
      </c>
      <c r="M233" s="30">
        <f t="shared" si="218"/>
        <v>110</v>
      </c>
      <c r="N233" s="30">
        <f t="shared" si="218"/>
        <v>115</v>
      </c>
      <c r="O233" s="30">
        <f t="shared" si="218"/>
        <v>100</v>
      </c>
      <c r="P233" s="30">
        <f t="shared" si="218"/>
        <v>115</v>
      </c>
      <c r="Q233" s="30">
        <f t="shared" si="218"/>
        <v>110</v>
      </c>
      <c r="R233" s="30">
        <f t="shared" si="218"/>
        <v>105</v>
      </c>
      <c r="S233" s="30">
        <f t="shared" si="218"/>
        <v>115</v>
      </c>
      <c r="T233" s="30">
        <f t="shared" si="218"/>
        <v>105</v>
      </c>
      <c r="U233" s="30">
        <f t="shared" si="218"/>
        <v>110</v>
      </c>
      <c r="V233" s="24">
        <f t="shared" si="208"/>
        <v>1115</v>
      </c>
      <c r="W233" s="180"/>
    </row>
    <row r="234" spans="1:25" ht="45.75" thickBot="1" x14ac:dyDescent="0.4">
      <c r="A234" s="97" t="s">
        <v>304</v>
      </c>
      <c r="B234" s="138" t="s">
        <v>294</v>
      </c>
      <c r="C234" s="138" t="s">
        <v>302</v>
      </c>
      <c r="D234" s="104" t="s">
        <v>303</v>
      </c>
      <c r="E234" s="68" t="s">
        <v>465</v>
      </c>
      <c r="F234" s="68">
        <v>1</v>
      </c>
      <c r="G234" s="68">
        <v>4</v>
      </c>
      <c r="H234" s="68">
        <v>4</v>
      </c>
      <c r="I234" s="46">
        <f t="shared" si="192"/>
        <v>4</v>
      </c>
      <c r="J234" s="46">
        <f t="shared" ref="J234:U234" si="219">+$I$234*J8</f>
        <v>0</v>
      </c>
      <c r="K234" s="46">
        <f t="shared" si="219"/>
        <v>12</v>
      </c>
      <c r="L234" s="46">
        <f t="shared" si="219"/>
        <v>52</v>
      </c>
      <c r="M234" s="46">
        <f t="shared" si="219"/>
        <v>52</v>
      </c>
      <c r="N234" s="46">
        <f t="shared" si="219"/>
        <v>56</v>
      </c>
      <c r="O234" s="46">
        <f t="shared" si="219"/>
        <v>48</v>
      </c>
      <c r="P234" s="46">
        <f t="shared" si="219"/>
        <v>56</v>
      </c>
      <c r="Q234" s="46">
        <f t="shared" si="219"/>
        <v>52</v>
      </c>
      <c r="R234" s="46">
        <f t="shared" si="219"/>
        <v>52</v>
      </c>
      <c r="S234" s="46">
        <f t="shared" si="219"/>
        <v>52</v>
      </c>
      <c r="T234" s="46">
        <f t="shared" si="219"/>
        <v>52</v>
      </c>
      <c r="U234" s="46">
        <f t="shared" si="219"/>
        <v>52</v>
      </c>
      <c r="V234" s="49">
        <f t="shared" si="208"/>
        <v>536</v>
      </c>
      <c r="W234" s="181"/>
    </row>
    <row r="235" spans="1:25" x14ac:dyDescent="0.35">
      <c r="A235" s="16"/>
      <c r="B235" s="16"/>
      <c r="C235" s="15"/>
      <c r="E235" s="17"/>
      <c r="F235" s="16"/>
      <c r="G235" s="16"/>
      <c r="H235" s="16"/>
      <c r="I235" s="16"/>
      <c r="W235" s="25"/>
    </row>
  </sheetData>
  <autoFilter ref="A15:W234"/>
  <mergeCells count="20">
    <mergeCell ref="W222:W234"/>
    <mergeCell ref="W177:W183"/>
    <mergeCell ref="W85:W87"/>
    <mergeCell ref="W24:W41"/>
    <mergeCell ref="W194:W221"/>
    <mergeCell ref="W191:W193"/>
    <mergeCell ref="W184:W189"/>
    <mergeCell ref="W167:W176"/>
    <mergeCell ref="W150:W155"/>
    <mergeCell ref="W141:W149"/>
    <mergeCell ref="W88:W134"/>
    <mergeCell ref="W161:W166"/>
    <mergeCell ref="W135:W139"/>
    <mergeCell ref="W42:W84"/>
    <mergeCell ref="W16:W23"/>
    <mergeCell ref="W156:W160"/>
    <mergeCell ref="C1:W1"/>
    <mergeCell ref="A2:W2"/>
    <mergeCell ref="A3:W3"/>
    <mergeCell ref="B14:I14"/>
  </mergeCells>
  <pageMargins left="0.25" right="0.25" top="0.75" bottom="0.75" header="0.3" footer="0.3"/>
  <pageSetup scale="2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3"/>
  <sheetViews>
    <sheetView topLeftCell="A58" zoomScale="70" zoomScaleNormal="70" workbookViewId="0">
      <selection activeCell="D83" sqref="D83"/>
    </sheetView>
  </sheetViews>
  <sheetFormatPr baseColWidth="10" defaultRowHeight="15" x14ac:dyDescent="0.25"/>
  <cols>
    <col min="1" max="1" width="79.85546875" bestFit="1" customWidth="1"/>
    <col min="2" max="2" width="16.140625" bestFit="1" customWidth="1"/>
    <col min="3" max="3" width="15.5703125" customWidth="1"/>
    <col min="4" max="4" width="21.140625" bestFit="1" customWidth="1"/>
    <col min="5" max="5" width="23" customWidth="1"/>
    <col min="6" max="6" width="17.7109375" hidden="1" customWidth="1"/>
  </cols>
  <sheetData>
    <row r="1" spans="1:6" s="1" customFormat="1" ht="42" customHeight="1" x14ac:dyDescent="0.75">
      <c r="A1" s="182"/>
      <c r="B1" s="182"/>
      <c r="C1" s="182"/>
      <c r="D1" s="182"/>
      <c r="E1" s="182"/>
    </row>
    <row r="2" spans="1:6" s="1" customFormat="1" ht="33" x14ac:dyDescent="0.6">
      <c r="A2" s="183" t="s">
        <v>0</v>
      </c>
      <c r="B2" s="183"/>
      <c r="C2" s="183"/>
      <c r="D2" s="183"/>
      <c r="E2" s="183"/>
    </row>
    <row r="3" spans="1:6" s="1" customFormat="1" ht="21.75" x14ac:dyDescent="0.4">
      <c r="A3" s="199" t="s">
        <v>506</v>
      </c>
      <c r="B3" s="199"/>
      <c r="C3" s="199"/>
      <c r="D3" s="199"/>
      <c r="E3" s="199"/>
    </row>
    <row r="4" spans="1:6" ht="15.75" thickBot="1" x14ac:dyDescent="0.3"/>
    <row r="5" spans="1:6" s="1" customFormat="1" ht="30.75" customHeight="1" thickBot="1" x14ac:dyDescent="0.4">
      <c r="A5" s="70" t="s">
        <v>8</v>
      </c>
      <c r="B5" s="70" t="s">
        <v>2</v>
      </c>
      <c r="C5" s="70" t="s">
        <v>28</v>
      </c>
      <c r="D5" s="70" t="s">
        <v>414</v>
      </c>
      <c r="E5" s="70" t="s">
        <v>415</v>
      </c>
    </row>
    <row r="6" spans="1:6" s="1" customFormat="1" ht="18" x14ac:dyDescent="0.35">
      <c r="A6" s="189" t="s">
        <v>29</v>
      </c>
      <c r="B6" s="77" t="s">
        <v>50</v>
      </c>
      <c r="C6" s="78">
        <f>+'SERVICIO DE LIMPIEZA 2024-REV 2'!F16+'SERVICIO DE LIMPIEZA 2024-REV 2'!F17+'SERVICIO DE LIMPIEZA 2024-REV 2'!F18+'SERVICIO DE LIMPIEZA 2024-REV 2'!F19+'SERVICIO DE LIMPIEZA 2024-REV 2'!F20+'SERVICIO DE LIMPIEZA 2024-REV 2'!F21</f>
        <v>10</v>
      </c>
      <c r="D6" s="79">
        <f>+'SERVICIO DE LIMPIEZA 2024-REV 2'!V16+'SERVICIO DE LIMPIEZA 2024-REV 2'!V17+'SERVICIO DE LIMPIEZA 2024-REV 2'!V18+'SERVICIO DE LIMPIEZA 2024-REV 2'!V19+'SERVICIO DE LIMPIEZA 2024-REV 2'!V20+'SERVICIO DE LIMPIEZA 2024-REV 2'!V21</f>
        <v>13568</v>
      </c>
      <c r="E6" s="192">
        <f>SUM(D6:D7)</f>
        <v>18920</v>
      </c>
      <c r="F6" s="196">
        <f>E6*151</f>
        <v>2856920</v>
      </c>
    </row>
    <row r="7" spans="1:6" s="16" customFormat="1" ht="18.75" thickBot="1" x14ac:dyDescent="0.4">
      <c r="A7" s="191"/>
      <c r="B7" s="80" t="s">
        <v>54</v>
      </c>
      <c r="C7" s="81">
        <f>+'SERVICIO DE LIMPIEZA 2024-REV 2'!F22+'SERVICIO DE LIMPIEZA 2024-REV 2'!F23</f>
        <v>3</v>
      </c>
      <c r="D7" s="82">
        <f>+'SERVICIO DE LIMPIEZA 2024-REV 2'!V22+'SERVICIO DE LIMPIEZA 2024-REV 2'!V23</f>
        <v>5352</v>
      </c>
      <c r="E7" s="194"/>
      <c r="F7" s="196"/>
    </row>
    <row r="8" spans="1:6" s="1" customFormat="1" ht="18" x14ac:dyDescent="0.35">
      <c r="A8" s="189" t="s">
        <v>30</v>
      </c>
      <c r="B8" s="77" t="s">
        <v>52</v>
      </c>
      <c r="C8" s="78">
        <f>+'SERVICIO DE LIMPIEZA 2024-REV 2'!F40+'SERVICIO DE LIMPIEZA 2024-REV 2'!F39</f>
        <v>2</v>
      </c>
      <c r="D8" s="79">
        <f>+'SERVICIO DE LIMPIEZA 2024-REV 2'!V39+'SERVICIO DE LIMPIEZA 2024-REV 2'!V40</f>
        <v>1784</v>
      </c>
      <c r="E8" s="192">
        <f>SUM(D8:D13)</f>
        <v>15610</v>
      </c>
      <c r="F8" s="196">
        <f>E8*151</f>
        <v>2357110</v>
      </c>
    </row>
    <row r="9" spans="1:6" s="16" customFormat="1" ht="18" x14ac:dyDescent="0.35">
      <c r="A9" s="190"/>
      <c r="B9" s="83" t="s">
        <v>50</v>
      </c>
      <c r="C9" s="9">
        <f>+'SERVICIO DE LIMPIEZA 2024-REV 2'!F32+'SERVICIO DE LIMPIEZA 2024-REV 2'!F31+'SERVICIO DE LIMPIEZA 2024-REV 2'!F30+'SERVICIO DE LIMPIEZA 2024-REV 2'!F29+'SERVICIO DE LIMPIEZA 2024-REV 2'!F28+'SERVICIO DE LIMPIEZA 2024-REV 2'!F27+'SERVICIO DE LIMPIEZA 2024-REV 2'!F26+'SERVICIO DE LIMPIEZA 2024-REV 2'!F25+'SERVICIO DE LIMPIEZA 2024-REV 2'!F24</f>
        <v>9</v>
      </c>
      <c r="D9" s="84">
        <f>+'SERVICIO DE LIMPIEZA 2024-REV 2'!V24+'SERVICIO DE LIMPIEZA 2024-REV 2'!V25+'SERVICIO DE LIMPIEZA 2024-REV 2'!V26+'SERVICIO DE LIMPIEZA 2024-REV 2'!V27+'SERVICIO DE LIMPIEZA 2024-REV 2'!V28+'SERVICIO DE LIMPIEZA 2024-REV 2'!V29+'SERVICIO DE LIMPIEZA 2024-REV 2'!V30+'SERVICIO DE LIMPIEZA 2024-REV 2'!V31+'SERVICIO DE LIMPIEZA 2024-REV 2'!V32</f>
        <v>6690</v>
      </c>
      <c r="E9" s="193"/>
      <c r="F9" s="196"/>
    </row>
    <row r="10" spans="1:6" s="16" customFormat="1" ht="30" x14ac:dyDescent="0.35">
      <c r="A10" s="190"/>
      <c r="B10" s="85" t="s">
        <v>183</v>
      </c>
      <c r="C10" s="9">
        <f>+'SERVICIO DE LIMPIEZA 2024-REV 2'!F35+'SERVICIO DE LIMPIEZA 2024-REV 2'!F36</f>
        <v>2</v>
      </c>
      <c r="D10" s="84">
        <f>+'SERVICIO DE LIMPIEZA 2024-REV 2'!V35+'SERVICIO DE LIMPIEZA 2024-REV 2'!V36</f>
        <v>892</v>
      </c>
      <c r="E10" s="193"/>
      <c r="F10" s="196"/>
    </row>
    <row r="11" spans="1:6" s="16" customFormat="1" ht="18" x14ac:dyDescent="0.35">
      <c r="A11" s="190"/>
      <c r="B11" s="83" t="s">
        <v>155</v>
      </c>
      <c r="C11" s="9">
        <f>+'SERVICIO DE LIMPIEZA 2024-REV 2'!F41</f>
        <v>1</v>
      </c>
      <c r="D11" s="84">
        <f>+'SERVICIO DE LIMPIEZA 2024-REV 2'!V41</f>
        <v>446</v>
      </c>
      <c r="E11" s="193"/>
      <c r="F11" s="196"/>
    </row>
    <row r="12" spans="1:6" s="16" customFormat="1" ht="18" x14ac:dyDescent="0.35">
      <c r="A12" s="190"/>
      <c r="B12" s="83" t="s">
        <v>72</v>
      </c>
      <c r="C12" s="9">
        <f>+'SERVICIO DE LIMPIEZA 2024-REV 2'!F33+'SERVICIO DE LIMPIEZA 2024-REV 2'!F34</f>
        <v>2</v>
      </c>
      <c r="D12" s="84">
        <f>+'SERVICIO DE LIMPIEZA 2024-REV 2'!V33+'SERVICIO DE LIMPIEZA 2024-REV 2'!V34</f>
        <v>1338</v>
      </c>
      <c r="E12" s="193"/>
      <c r="F12" s="196"/>
    </row>
    <row r="13" spans="1:6" s="16" customFormat="1" ht="18.75" thickBot="1" x14ac:dyDescent="0.4">
      <c r="A13" s="191"/>
      <c r="B13" s="80" t="s">
        <v>54</v>
      </c>
      <c r="C13" s="81">
        <f>+'SERVICIO DE LIMPIEZA 2024-REV 2'!F37+'SERVICIO DE LIMPIEZA 2024-REV 2'!F38</f>
        <v>4</v>
      </c>
      <c r="D13" s="82">
        <f>+'SERVICIO DE LIMPIEZA 2024-REV 2'!V37+'SERVICIO DE LIMPIEZA 2024-REV 2'!V38</f>
        <v>4460</v>
      </c>
      <c r="E13" s="194"/>
      <c r="F13" s="196"/>
    </row>
    <row r="14" spans="1:6" s="1" customFormat="1" ht="18" x14ac:dyDescent="0.35">
      <c r="A14" s="189" t="s">
        <v>31</v>
      </c>
      <c r="B14" s="77" t="s">
        <v>52</v>
      </c>
      <c r="C14" s="78">
        <f>+'SERVICIO DE LIMPIEZA 2024-REV 2'!F71+'SERVICIO DE LIMPIEZA 2024-REV 2'!F72+'SERVICIO DE LIMPIEZA 2024-REV 2'!F73+'SERVICIO DE LIMPIEZA 2024-REV 2'!F74+'SERVICIO DE LIMPIEZA 2024-REV 2'!F75</f>
        <v>14</v>
      </c>
      <c r="D14" s="79">
        <f>+'SERVICIO DE LIMPIEZA 2024-REV 2'!V71+'SERVICIO DE LIMPIEZA 2024-REV 2'!V72+'SERVICIO DE LIMPIEZA 2024-REV 2'!V73+'SERVICIO DE LIMPIEZA 2024-REV 2'!V74+'SERVICIO DE LIMPIEZA 2024-REV 2'!V75</f>
        <v>19984</v>
      </c>
      <c r="E14" s="192">
        <f>SUM(D14:D19)</f>
        <v>93759</v>
      </c>
      <c r="F14" s="196">
        <f>E14*151</f>
        <v>14157609</v>
      </c>
    </row>
    <row r="15" spans="1:6" s="16" customFormat="1" ht="18" x14ac:dyDescent="0.35">
      <c r="A15" s="190"/>
      <c r="B15" s="83" t="s">
        <v>50</v>
      </c>
      <c r="C15" s="9">
        <f>+'SERVICIO DE LIMPIEZA 2024-REV 2'!F42+'SERVICIO DE LIMPIEZA 2024-REV 2'!F43+'SERVICIO DE LIMPIEZA 2024-REV 2'!F44+'SERVICIO DE LIMPIEZA 2024-REV 2'!F45+'SERVICIO DE LIMPIEZA 2024-REV 2'!F46+'SERVICIO DE LIMPIEZA 2024-REV 2'!F47+'SERVICIO DE LIMPIEZA 2024-REV 2'!F48+'SERVICIO DE LIMPIEZA 2024-REV 2'!F49+'SERVICIO DE LIMPIEZA 2024-REV 2'!F50+'SERVICIO DE LIMPIEZA 2024-REV 2'!F51+'SERVICIO DE LIMPIEZA 2024-REV 2'!F52+'SERVICIO DE LIMPIEZA 2024-REV 2'!F53+'SERVICIO DE LIMPIEZA 2024-REV 2'!F54+'SERVICIO DE LIMPIEZA 2024-REV 2'!F55+'SERVICIO DE LIMPIEZA 2024-REV 2'!F56+'SERVICIO DE LIMPIEZA 2024-REV 2'!F57+'SERVICIO DE LIMPIEZA 2024-REV 2'!F58+'SERVICIO DE LIMPIEZA 2024-REV 2'!F59+'SERVICIO DE LIMPIEZA 2024-REV 2'!F60+'SERVICIO DE LIMPIEZA 2024-REV 2'!F61+'SERVICIO DE LIMPIEZA 2024-REV 2'!F62+'SERVICIO DE LIMPIEZA 2024-REV 2'!F63+'SERVICIO DE LIMPIEZA 2024-REV 2'!F64+'SERVICIO DE LIMPIEZA 2024-REV 2'!F83+'SERVICIO DE LIMPIEZA 2024-REV 2'!F84</f>
        <v>31</v>
      </c>
      <c r="D15" s="84">
        <f>+'SERVICIO DE LIMPIEZA 2024-REV 2'!V42+'SERVICIO DE LIMPIEZA 2024-REV 2'!V43+'SERVICIO DE LIMPIEZA 2024-REV 2'!V44+'SERVICIO DE LIMPIEZA 2024-REV 2'!V45+'SERVICIO DE LIMPIEZA 2024-REV 2'!V46+'SERVICIO DE LIMPIEZA 2024-REV 2'!V47+'SERVICIO DE LIMPIEZA 2024-REV 2'!V48+'SERVICIO DE LIMPIEZA 2024-REV 2'!V49+'SERVICIO DE LIMPIEZA 2024-REV 2'!V50+'SERVICIO DE LIMPIEZA 2024-REV 2'!V51+'SERVICIO DE LIMPIEZA 2024-REV 2'!V52+'SERVICIO DE LIMPIEZA 2024-REV 2'!V53+'SERVICIO DE LIMPIEZA 2024-REV 2'!V54+'SERVICIO DE LIMPIEZA 2024-REV 2'!V55+'SERVICIO DE LIMPIEZA 2024-REV 2'!V56+'SERVICIO DE LIMPIEZA 2024-REV 2'!V57+'SERVICIO DE LIMPIEZA 2024-REV 2'!V58+'SERVICIO DE LIMPIEZA 2024-REV 2'!V59+'SERVICIO DE LIMPIEZA 2024-REV 2'!V60+'SERVICIO DE LIMPIEZA 2024-REV 2'!V61+'SERVICIO DE LIMPIEZA 2024-REV 2'!V62+'SERVICIO DE LIMPIEZA 2024-REV 2'!V63+'SERVICIO DE LIMPIEZA 2024-REV 2'!V64+'SERVICIO DE LIMPIEZA 2024-REV 2'!V83+'SERVICIO DE LIMPIEZA 2024-REV 2'!V84</f>
        <v>35948</v>
      </c>
      <c r="E15" s="193"/>
      <c r="F15" s="196"/>
    </row>
    <row r="16" spans="1:6" s="16" customFormat="1" ht="30" x14ac:dyDescent="0.35">
      <c r="A16" s="190"/>
      <c r="B16" s="85" t="s">
        <v>183</v>
      </c>
      <c r="C16" s="9">
        <f>+'SERVICIO DE LIMPIEZA 2024-REV 2'!F69+'SERVICIO DE LIMPIEZA 2024-REV 2'!F70</f>
        <v>5</v>
      </c>
      <c r="D16" s="84">
        <f>+'SERVICIO DE LIMPIEZA 2024-REV 2'!V69+'SERVICIO DE LIMPIEZA 2024-REV 2'!V70</f>
        <v>5712</v>
      </c>
      <c r="E16" s="193"/>
      <c r="F16" s="196"/>
    </row>
    <row r="17" spans="1:7" s="16" customFormat="1" ht="18" x14ac:dyDescent="0.35">
      <c r="A17" s="190"/>
      <c r="B17" s="83" t="s">
        <v>155</v>
      </c>
      <c r="C17" s="9">
        <f>+'SERVICIO DE LIMPIEZA 2024-REV 2'!F67+'SERVICIO DE LIMPIEZA 2024-REV 2'!F68</f>
        <v>2</v>
      </c>
      <c r="D17" s="84">
        <f>+'SERVICIO DE LIMPIEZA 2024-REV 2'!V67+'SERVICIO DE LIMPIEZA 2024-REV 2'!V68</f>
        <v>2453</v>
      </c>
      <c r="E17" s="193"/>
      <c r="F17" s="196"/>
    </row>
    <row r="18" spans="1:7" s="16" customFormat="1" ht="18" x14ac:dyDescent="0.35">
      <c r="A18" s="190"/>
      <c r="B18" s="83" t="s">
        <v>72</v>
      </c>
      <c r="C18" s="9">
        <f>+'SERVICIO DE LIMPIEZA 2024-REV 2'!F65+'SERVICIO DE LIMPIEZA 2024-REV 2'!F66</f>
        <v>6</v>
      </c>
      <c r="D18" s="84">
        <f>+'SERVICIO DE LIMPIEZA 2024-REV 2'!V65+'SERVICIO DE LIMPIEZA 2024-REV 2'!V66</f>
        <v>8920</v>
      </c>
      <c r="E18" s="193"/>
      <c r="F18" s="196"/>
    </row>
    <row r="19" spans="1:7" s="16" customFormat="1" ht="18.75" thickBot="1" x14ac:dyDescent="0.4">
      <c r="A19" s="191"/>
      <c r="B19" s="80" t="s">
        <v>54</v>
      </c>
      <c r="C19" s="81">
        <f>+'SERVICIO DE LIMPIEZA 2024-REV 2'!F76+'SERVICIO DE LIMPIEZA 2024-REV 2'!F77+'SERVICIO DE LIMPIEZA 2024-REV 2'!F78+'SERVICIO DE LIMPIEZA 2024-REV 2'!F79+'SERVICIO DE LIMPIEZA 2024-REV 2'!F80+'SERVICIO DE LIMPIEZA 2024-REV 2'!F81+'SERVICIO DE LIMPIEZA 2024-REV 2'!F82</f>
        <v>17</v>
      </c>
      <c r="D19" s="82">
        <f>+'SERVICIO DE LIMPIEZA 2024-REV 2'!V76+'SERVICIO DE LIMPIEZA 2024-REV 2'!V77+'SERVICIO DE LIMPIEZA 2024-REV 2'!V78+'SERVICIO DE LIMPIEZA 2024-REV 2'!V79+'SERVICIO DE LIMPIEZA 2024-REV 2'!V80+'SERVICIO DE LIMPIEZA 2024-REV 2'!V81+'SERVICIO DE LIMPIEZA 2024-REV 2'!V82</f>
        <v>20742</v>
      </c>
      <c r="E19" s="194"/>
      <c r="F19" s="196"/>
    </row>
    <row r="20" spans="1:7" s="1" customFormat="1" ht="18" x14ac:dyDescent="0.35">
      <c r="A20" s="189" t="s">
        <v>32</v>
      </c>
      <c r="B20" s="77" t="s">
        <v>52</v>
      </c>
      <c r="C20" s="78">
        <f>+'SERVICIO DE LIMPIEZA 2024-REV 2'!F86</f>
        <v>1</v>
      </c>
      <c r="D20" s="79">
        <f>+'SERVICIO DE LIMPIEZA 2024-REV 2'!V86</f>
        <v>446</v>
      </c>
      <c r="E20" s="192">
        <f>SUM(D20:D22)</f>
        <v>2007</v>
      </c>
      <c r="F20" s="197">
        <f>E20*151</f>
        <v>303057</v>
      </c>
      <c r="G20" s="198"/>
    </row>
    <row r="21" spans="1:7" s="16" customFormat="1" ht="18" x14ac:dyDescent="0.35">
      <c r="A21" s="190"/>
      <c r="B21" s="83" t="s">
        <v>50</v>
      </c>
      <c r="C21" s="9">
        <f>+'SERVICIO DE LIMPIEZA 2024-REV 2'!F85</f>
        <v>1</v>
      </c>
      <c r="D21" s="84">
        <f>+'SERVICIO DE LIMPIEZA 2024-REV 2'!V85</f>
        <v>1115</v>
      </c>
      <c r="E21" s="193"/>
      <c r="F21" s="197"/>
      <c r="G21" s="198"/>
    </row>
    <row r="22" spans="1:7" s="16" customFormat="1" ht="18.75" thickBot="1" x14ac:dyDescent="0.4">
      <c r="A22" s="191"/>
      <c r="B22" s="80" t="s">
        <v>54</v>
      </c>
      <c r="C22" s="81">
        <f>+'SERVICIO DE LIMPIEZA 2024-REV 2'!F87</f>
        <v>1</v>
      </c>
      <c r="D22" s="82">
        <f>+'SERVICIO DE LIMPIEZA 2024-REV 2'!V87</f>
        <v>446</v>
      </c>
      <c r="E22" s="194"/>
      <c r="F22" s="197"/>
      <c r="G22" s="198"/>
    </row>
    <row r="23" spans="1:7" s="1" customFormat="1" ht="18" x14ac:dyDescent="0.35">
      <c r="A23" s="189" t="s">
        <v>33</v>
      </c>
      <c r="B23" s="77" t="s">
        <v>52</v>
      </c>
      <c r="C23" s="78">
        <f>+'SERVICIO DE LIMPIEZA 2024-REV 2'!F127+'SERVICIO DE LIMPIEZA 2024-REV 2'!F128+'SERVICIO DE LIMPIEZA 2024-REV 2'!F129+'SERVICIO DE LIMPIEZA 2024-REV 2'!F130+'SERVICIO DE LIMPIEZA 2024-REV 2'!F131+'SERVICIO DE LIMPIEZA 2024-REV 2'!F132</f>
        <v>6</v>
      </c>
      <c r="D23" s="79">
        <f>+'SERVICIO DE LIMPIEZA 2024-REV 2'!V127+'SERVICIO DE LIMPIEZA 2024-REV 2'!V128+'SERVICIO DE LIMPIEZA 2024-REV 2'!V129+'SERVICIO DE LIMPIEZA 2024-REV 2'!V130+'SERVICIO DE LIMPIEZA 2024-REV 2'!V131+'SERVICIO DE LIMPIEZA 2024-REV 2'!V132</f>
        <v>3570</v>
      </c>
      <c r="E23" s="192">
        <f>SUM(D23:D27)</f>
        <v>48607</v>
      </c>
      <c r="F23" s="196">
        <f>E23*151</f>
        <v>7339657</v>
      </c>
    </row>
    <row r="24" spans="1:7" s="16" customFormat="1" ht="18" x14ac:dyDescent="0.35">
      <c r="A24" s="190"/>
      <c r="B24" s="83" t="s">
        <v>50</v>
      </c>
      <c r="C24" s="9">
        <f>+'SERVICIO DE LIMPIEZA 2024-REV 2'!F88+'SERVICIO DE LIMPIEZA 2024-REV 2'!F89+'SERVICIO DE LIMPIEZA 2024-REV 2'!F90+'SERVICIO DE LIMPIEZA 2024-REV 2'!F91+++++++++++++'SERVICIO DE LIMPIEZA 2024-REV 2'!F92+'SERVICIO DE LIMPIEZA 2024-REV 2'!F93+'SERVICIO DE LIMPIEZA 2024-REV 2'!F94+'SERVICIO DE LIMPIEZA 2024-REV 2'!F95+'SERVICIO DE LIMPIEZA 2024-REV 2'!F96+'SERVICIO DE LIMPIEZA 2024-REV 2'!F97+'SERVICIO DE LIMPIEZA 2024-REV 2'!F98+'SERVICIO DE LIMPIEZA 2024-REV 2'!F99+'SERVICIO DE LIMPIEZA 2024-REV 2'!F100+'SERVICIO DE LIMPIEZA 2024-REV 2'!F101+'SERVICIO DE LIMPIEZA 2024-REV 2'!F102+'SERVICIO DE LIMPIEZA 2024-REV 2'!F103+'SERVICIO DE LIMPIEZA 2024-REV 2'!F104+'SERVICIO DE LIMPIEZA 2024-REV 2'!F105+'SERVICIO DE LIMPIEZA 2024-REV 2'!F106+'SERVICIO DE LIMPIEZA 2024-REV 2'!F107+'SERVICIO DE LIMPIEZA 2024-REV 2'!F108+'SERVICIO DE LIMPIEZA 2024-REV 2'!F109</f>
        <v>22</v>
      </c>
      <c r="D24" s="84">
        <f>+'SERVICIO DE LIMPIEZA 2024-REV 2'!V88+'SERVICIO DE LIMPIEZA 2024-REV 2'!V89+'SERVICIO DE LIMPIEZA 2024-REV 2'!V90+'SERVICIO DE LIMPIEZA 2024-REV 2'!V91+'SERVICIO DE LIMPIEZA 2024-REV 2'!V92+'SERVICIO DE LIMPIEZA 2024-REV 2'!V93+'SERVICIO DE LIMPIEZA 2024-REV 2'!V94+'SERVICIO DE LIMPIEZA 2024-REV 2'!V95+'SERVICIO DE LIMPIEZA 2024-REV 2'!V96+'SERVICIO DE LIMPIEZA 2024-REV 2'!V97+'SERVICIO DE LIMPIEZA 2024-REV 2'!V98+'SERVICIO DE LIMPIEZA 2024-REV 2'!V99+'SERVICIO DE LIMPIEZA 2024-REV 2'!V100+'SERVICIO DE LIMPIEZA 2024-REV 2'!V101+'SERVICIO DE LIMPIEZA 2024-REV 2'!V102+'SERVICIO DE LIMPIEZA 2024-REV 2'!V103+'SERVICIO DE LIMPIEZA 2024-REV 2'!V104+'SERVICIO DE LIMPIEZA 2024-REV 2'!V105+'SERVICIO DE LIMPIEZA 2024-REV 2'!V106+'SERVICIO DE LIMPIEZA 2024-REV 2'!V107+'SERVICIO DE LIMPIEZA 2024-REV 2'!V108+'SERVICIO DE LIMPIEZA 2024-REV 2'!V109</f>
        <v>20896</v>
      </c>
      <c r="E24" s="193"/>
      <c r="F24" s="196"/>
    </row>
    <row r="25" spans="1:7" s="16" customFormat="1" ht="30" x14ac:dyDescent="0.35">
      <c r="A25" s="190"/>
      <c r="B25" s="85" t="s">
        <v>183</v>
      </c>
      <c r="C25" s="9">
        <f>+'SERVICIO DE LIMPIEZA 2024-REV 2'!F133+'SERVICIO DE LIMPIEZA 2024-REV 2'!F134</f>
        <v>2</v>
      </c>
      <c r="D25" s="84">
        <f>+'SERVICIO DE LIMPIEZA 2024-REV 2'!V133+'SERVICIO DE LIMPIEZA 2024-REV 2'!V134</f>
        <v>1250</v>
      </c>
      <c r="E25" s="193"/>
      <c r="F25" s="196"/>
    </row>
    <row r="26" spans="1:7" s="16" customFormat="1" ht="18" x14ac:dyDescent="0.35">
      <c r="A26" s="190"/>
      <c r="B26" s="83" t="s">
        <v>72</v>
      </c>
      <c r="C26" s="9">
        <f>+'SERVICIO DE LIMPIEZA 2024-REV 2'!F110+'SERVICIO DE LIMPIEZA 2024-REV 2'!F111</f>
        <v>2</v>
      </c>
      <c r="D26" s="84">
        <f>+'SERVICIO DE LIMPIEZA 2024-REV 2'!V110+'SERVICIO DE LIMPIEZA 2024-REV 2'!V111</f>
        <v>1027</v>
      </c>
      <c r="E26" s="193"/>
      <c r="F26" s="196"/>
    </row>
    <row r="27" spans="1:7" s="16" customFormat="1" ht="18.75" thickBot="1" x14ac:dyDescent="0.4">
      <c r="A27" s="191"/>
      <c r="B27" s="80" t="s">
        <v>54</v>
      </c>
      <c r="C27" s="81">
        <f>+'SERVICIO DE LIMPIEZA 2024-REV 2'!F112+'SERVICIO DE LIMPIEZA 2024-REV 2'!F113+'SERVICIO DE LIMPIEZA 2024-REV 2'!F114+'SERVICIO DE LIMPIEZA 2024-REV 2'!F115+'SERVICIO DE LIMPIEZA 2024-REV 2'!F116+'SERVICIO DE LIMPIEZA 2024-REV 2'!F117+'SERVICIO DE LIMPIEZA 2024-REV 2'!F118+'SERVICIO DE LIMPIEZA 2024-REV 2'!F119+'SERVICIO DE LIMPIEZA 2024-REV 2'!F120+'SERVICIO DE LIMPIEZA 2024-REV 2'!F121+'SERVICIO DE LIMPIEZA 2024-REV 2'!F122+'SERVICIO DE LIMPIEZA 2024-REV 2'!F123+'SERVICIO DE LIMPIEZA 2024-REV 2'!F124+'SERVICIO DE LIMPIEZA 2024-REV 2'!F125+'SERVICIO DE LIMPIEZA 2024-REV 2'!F126</f>
        <v>20</v>
      </c>
      <c r="D27" s="82">
        <f>+'SERVICIO DE LIMPIEZA 2024-REV 2'!V112+'SERVICIO DE LIMPIEZA 2024-REV 2'!V113+'SERVICIO DE LIMPIEZA 2024-REV 2'!V114+'SERVICIO DE LIMPIEZA 2024-REV 2'!V115+'SERVICIO DE LIMPIEZA 2024-REV 2'!V116+'SERVICIO DE LIMPIEZA 2024-REV 2'!V117+'SERVICIO DE LIMPIEZA 2024-REV 2'!V118+'SERVICIO DE LIMPIEZA 2024-REV 2'!V119+'SERVICIO DE LIMPIEZA 2024-REV 2'!V120+'SERVICIO DE LIMPIEZA 2024-REV 2'!V121+'SERVICIO DE LIMPIEZA 2024-REV 2'!V122+'SERVICIO DE LIMPIEZA 2024-REV 2'!V123+'SERVICIO DE LIMPIEZA 2024-REV 2'!V124+'SERVICIO DE LIMPIEZA 2024-REV 2'!V125+'SERVICIO DE LIMPIEZA 2024-REV 2'!V126</f>
        <v>21864</v>
      </c>
      <c r="E27" s="194"/>
      <c r="F27" s="196"/>
    </row>
    <row r="28" spans="1:7" s="1" customFormat="1" ht="18" x14ac:dyDescent="0.35">
      <c r="A28" s="189" t="s">
        <v>34</v>
      </c>
      <c r="B28" s="77" t="s">
        <v>52</v>
      </c>
      <c r="C28" s="78">
        <f>+'SERVICIO DE LIMPIEZA 2024-REV 2'!F139</f>
        <v>1</v>
      </c>
      <c r="D28" s="79">
        <f>+'SERVICIO DE LIMPIEZA 2024-REV 2'!V139</f>
        <v>446</v>
      </c>
      <c r="E28" s="192">
        <f>SUM(D28:D30)</f>
        <v>6244</v>
      </c>
      <c r="F28" s="196">
        <f>E28*151</f>
        <v>942844</v>
      </c>
    </row>
    <row r="29" spans="1:7" s="16" customFormat="1" ht="18" x14ac:dyDescent="0.35">
      <c r="A29" s="190"/>
      <c r="B29" s="83" t="s">
        <v>50</v>
      </c>
      <c r="C29" s="9">
        <f>+'SERVICIO DE LIMPIEZA 2024-REV 2'!F135+'SERVICIO DE LIMPIEZA 2024-REV 2'!F136+'SERVICIO DE LIMPIEZA 2024-REV 2'!F137</f>
        <v>4</v>
      </c>
      <c r="D29" s="84">
        <f>+'SERVICIO DE LIMPIEZA 2024-REV 2'!V135+'SERVICIO DE LIMPIEZA 2024-REV 2'!V136+'SERVICIO DE LIMPIEZA 2024-REV 2'!V137</f>
        <v>4906</v>
      </c>
      <c r="E29" s="193"/>
      <c r="F29" s="196"/>
    </row>
    <row r="30" spans="1:7" s="16" customFormat="1" ht="18.75" thickBot="1" x14ac:dyDescent="0.4">
      <c r="A30" s="191"/>
      <c r="B30" s="80" t="s">
        <v>54</v>
      </c>
      <c r="C30" s="81">
        <f>+'SERVICIO DE LIMPIEZA 2024-REV 2'!F138</f>
        <v>1</v>
      </c>
      <c r="D30" s="82">
        <f>+'SERVICIO DE LIMPIEZA 2024-REV 2'!V138</f>
        <v>892</v>
      </c>
      <c r="E30" s="194"/>
      <c r="F30" s="196"/>
    </row>
    <row r="31" spans="1:7" s="1" customFormat="1" ht="18.75" thickBot="1" x14ac:dyDescent="0.4">
      <c r="A31" s="36" t="s">
        <v>35</v>
      </c>
      <c r="B31" s="86" t="s">
        <v>52</v>
      </c>
      <c r="C31" s="87">
        <f>+'SERVICIO DE LIMPIEZA 2024-REV 2'!F140</f>
        <v>1</v>
      </c>
      <c r="D31" s="88">
        <f>+'SERVICIO DE LIMPIEZA 2024-REV 2'!V140</f>
        <v>1784</v>
      </c>
      <c r="E31" s="89">
        <f>+D31</f>
        <v>1784</v>
      </c>
      <c r="F31" s="29">
        <f>E31*151</f>
        <v>269384</v>
      </c>
    </row>
    <row r="32" spans="1:7" x14ac:dyDescent="0.25">
      <c r="A32" s="189" t="s">
        <v>36</v>
      </c>
      <c r="B32" s="77" t="s">
        <v>52</v>
      </c>
      <c r="C32" s="78">
        <f>+'SERVICIO DE LIMPIEZA 2024-REV 2'!F149</f>
        <v>1</v>
      </c>
      <c r="D32" s="79">
        <f>+'SERVICIO DE LIMPIEZA 2024-REV 2'!V149</f>
        <v>892</v>
      </c>
      <c r="E32" s="192">
        <f>SUM(D32:D36)</f>
        <v>8474</v>
      </c>
      <c r="F32" s="200">
        <f>E32*151</f>
        <v>1279574</v>
      </c>
    </row>
    <row r="33" spans="1:6" x14ac:dyDescent="0.25">
      <c r="A33" s="190"/>
      <c r="B33" s="83" t="s">
        <v>50</v>
      </c>
      <c r="C33" s="9">
        <f>+'SERVICIO DE LIMPIEZA 2024-REV 2'!F141+'SERVICIO DE LIMPIEZA 2024-REV 2'!F142+'SERVICIO DE LIMPIEZA 2024-REV 2'!F143+'SERVICIO DE LIMPIEZA 2024-REV 2'!F144+'SERVICIO DE LIMPIEZA 2024-REV 2'!F145</f>
        <v>5</v>
      </c>
      <c r="D33" s="84">
        <f>+'SERVICIO DE LIMPIEZA 2024-REV 2'!V141+'SERVICIO DE LIMPIEZA 2024-REV 2'!V142+'SERVICIO DE LIMPIEZA 2024-REV 2'!V143+'SERVICIO DE LIMPIEZA 2024-REV 2'!V144+'SERVICIO DE LIMPIEZA 2024-REV 2'!V145</f>
        <v>4460</v>
      </c>
      <c r="E33" s="193"/>
      <c r="F33" s="200"/>
    </row>
    <row r="34" spans="1:6" ht="30" x14ac:dyDescent="0.25">
      <c r="A34" s="190"/>
      <c r="B34" s="85" t="s">
        <v>183</v>
      </c>
      <c r="C34" s="9">
        <f>+'SERVICIO DE LIMPIEZA 2024-REV 2'!F146</f>
        <v>1</v>
      </c>
      <c r="D34" s="84">
        <f>+'SERVICIO DE LIMPIEZA 2024-REV 2'!V146</f>
        <v>446</v>
      </c>
      <c r="E34" s="193"/>
      <c r="F34" s="200"/>
    </row>
    <row r="35" spans="1:6" x14ac:dyDescent="0.25">
      <c r="A35" s="190"/>
      <c r="B35" s="83" t="s">
        <v>72</v>
      </c>
      <c r="C35" s="9">
        <f>+'SERVICIO DE LIMPIEZA 2024-REV 2'!F148</f>
        <v>1</v>
      </c>
      <c r="D35" s="84">
        <f>+'SERVICIO DE LIMPIEZA 2024-REV 2'!V148</f>
        <v>892</v>
      </c>
      <c r="E35" s="193"/>
      <c r="F35" s="200"/>
    </row>
    <row r="36" spans="1:6" ht="15.75" thickBot="1" x14ac:dyDescent="0.3">
      <c r="A36" s="191"/>
      <c r="B36" s="80" t="s">
        <v>54</v>
      </c>
      <c r="C36" s="81">
        <f>+'SERVICIO DE LIMPIEZA 2024-REV 2'!F147</f>
        <v>1</v>
      </c>
      <c r="D36" s="82">
        <f>+'SERVICIO DE LIMPIEZA 2024-REV 2'!V147</f>
        <v>1784</v>
      </c>
      <c r="E36" s="194"/>
      <c r="F36" s="200"/>
    </row>
    <row r="37" spans="1:6" ht="15.75" customHeight="1" x14ac:dyDescent="0.25">
      <c r="A37" s="189" t="s">
        <v>37</v>
      </c>
      <c r="B37" s="77" t="s">
        <v>52</v>
      </c>
      <c r="C37" s="78">
        <f>+'SERVICIO DE LIMPIEZA 2024-REV 2'!F154</f>
        <v>1</v>
      </c>
      <c r="D37" s="79">
        <f>+'SERVICIO DE LIMPIEZA 2024-REV 2'!V154</f>
        <v>669</v>
      </c>
      <c r="E37" s="192">
        <f>SUM(D37:D41)</f>
        <v>12711</v>
      </c>
      <c r="F37" s="201">
        <f>E37*151</f>
        <v>1919361</v>
      </c>
    </row>
    <row r="38" spans="1:6" ht="15.75" customHeight="1" x14ac:dyDescent="0.25">
      <c r="A38" s="190"/>
      <c r="B38" s="83" t="s">
        <v>50</v>
      </c>
      <c r="C38" s="9">
        <f>+'SERVICIO DE LIMPIEZA 2024-REV 2'!F150+'SERVICIO DE LIMPIEZA 2024-REV 2'!F151</f>
        <v>6</v>
      </c>
      <c r="D38" s="84">
        <f>+'SERVICIO DE LIMPIEZA 2024-REV 2'!V150+'SERVICIO DE LIMPIEZA 2024-REV 2'!V151</f>
        <v>10704</v>
      </c>
      <c r="E38" s="193"/>
      <c r="F38" s="201"/>
    </row>
    <row r="39" spans="1:6" ht="15.75" customHeight="1" x14ac:dyDescent="0.25">
      <c r="A39" s="190"/>
      <c r="B39" s="83" t="s">
        <v>155</v>
      </c>
      <c r="C39" s="9">
        <f>+'SERVICIO DE LIMPIEZA 2024-REV 2'!F155</f>
        <v>1</v>
      </c>
      <c r="D39" s="84">
        <f>+'SERVICIO DE LIMPIEZA 2024-REV 2'!V155</f>
        <v>446</v>
      </c>
      <c r="E39" s="193"/>
      <c r="F39" s="201"/>
    </row>
    <row r="40" spans="1:6" ht="15.75" customHeight="1" x14ac:dyDescent="0.25">
      <c r="A40" s="190"/>
      <c r="B40" s="83" t="s">
        <v>72</v>
      </c>
      <c r="C40" s="9">
        <f>+'SERVICIO DE LIMPIEZA 2024-REV 2'!F153</f>
        <v>1</v>
      </c>
      <c r="D40" s="84">
        <f>+'SERVICIO DE LIMPIEZA 2024-REV 2'!V153</f>
        <v>446</v>
      </c>
      <c r="E40" s="193"/>
      <c r="F40" s="201"/>
    </row>
    <row r="41" spans="1:6" ht="15.75" customHeight="1" thickBot="1" x14ac:dyDescent="0.3">
      <c r="A41" s="191"/>
      <c r="B41" s="80" t="s">
        <v>54</v>
      </c>
      <c r="C41" s="81">
        <f>+'SERVICIO DE LIMPIEZA 2024-REV 2'!F152</f>
        <v>1</v>
      </c>
      <c r="D41" s="82">
        <f>+'SERVICIO DE LIMPIEZA 2024-REV 2'!V152</f>
        <v>446</v>
      </c>
      <c r="E41" s="194"/>
      <c r="F41" s="201"/>
    </row>
    <row r="42" spans="1:6" x14ac:dyDescent="0.25">
      <c r="A42" s="189" t="s">
        <v>38</v>
      </c>
      <c r="B42" s="77" t="s">
        <v>52</v>
      </c>
      <c r="C42" s="78">
        <f>+'SERVICIO DE LIMPIEZA 2024-REV 2'!F157</f>
        <v>1</v>
      </c>
      <c r="D42" s="79">
        <f>+'SERVICIO DE LIMPIEZA 2024-REV 2'!V157</f>
        <v>1115</v>
      </c>
      <c r="E42" s="192">
        <f>SUM(D42:D46)</f>
        <v>4469</v>
      </c>
      <c r="F42" s="201">
        <f>E42*151</f>
        <v>674819</v>
      </c>
    </row>
    <row r="43" spans="1:6" x14ac:dyDescent="0.25">
      <c r="A43" s="190"/>
      <c r="B43" s="83" t="s">
        <v>50</v>
      </c>
      <c r="C43" s="9">
        <f>+'SERVICIO DE LIMPIEZA 2024-REV 2'!F156</f>
        <v>1</v>
      </c>
      <c r="D43" s="84">
        <f>+'SERVICIO DE LIMPIEZA 2024-REV 2'!V156</f>
        <v>1115</v>
      </c>
      <c r="E43" s="193"/>
      <c r="F43" s="201"/>
    </row>
    <row r="44" spans="1:6" ht="30" x14ac:dyDescent="0.25">
      <c r="A44" s="190"/>
      <c r="B44" s="85" t="s">
        <v>183</v>
      </c>
      <c r="C44" s="9">
        <f>+'SERVICIO DE LIMPIEZA 2024-REV 2'!F159</f>
        <v>1</v>
      </c>
      <c r="D44" s="84">
        <f>+'SERVICIO DE LIMPIEZA 2024-REV 2'!V159</f>
        <v>1784</v>
      </c>
      <c r="E44" s="193"/>
      <c r="F44" s="201"/>
    </row>
    <row r="45" spans="1:6" x14ac:dyDescent="0.25">
      <c r="A45" s="190"/>
      <c r="B45" s="83" t="s">
        <v>155</v>
      </c>
      <c r="C45" s="9">
        <f>+'SERVICIO DE LIMPIEZA 2024-REV 2'!F158</f>
        <v>1</v>
      </c>
      <c r="D45" s="84">
        <f>+'SERVICIO DE LIMPIEZA 2024-REV 2'!V158</f>
        <v>273</v>
      </c>
      <c r="E45" s="193"/>
      <c r="F45" s="201"/>
    </row>
    <row r="46" spans="1:6" ht="15.75" thickBot="1" x14ac:dyDescent="0.3">
      <c r="A46" s="191"/>
      <c r="B46" s="80" t="s">
        <v>72</v>
      </c>
      <c r="C46" s="81">
        <f>+'SERVICIO DE LIMPIEZA 2024-REV 2'!F160</f>
        <v>1</v>
      </c>
      <c r="D46" s="82">
        <f>+'SERVICIO DE LIMPIEZA 2024-REV 2'!V160</f>
        <v>182</v>
      </c>
      <c r="E46" s="194"/>
      <c r="F46" s="201"/>
    </row>
    <row r="47" spans="1:6" x14ac:dyDescent="0.25">
      <c r="A47" s="189" t="s">
        <v>39</v>
      </c>
      <c r="B47" s="77" t="s">
        <v>52</v>
      </c>
      <c r="C47" s="78">
        <f>+'SERVICIO DE LIMPIEZA 2024-REV 2'!F166</f>
        <v>1</v>
      </c>
      <c r="D47" s="79">
        <f>+'SERVICIO DE LIMPIEZA 2024-REV 2'!V166</f>
        <v>892</v>
      </c>
      <c r="E47" s="192">
        <f>SUM(D47:D49)</f>
        <v>8302</v>
      </c>
      <c r="F47" s="201">
        <f>E47*151</f>
        <v>1253602</v>
      </c>
    </row>
    <row r="48" spans="1:6" x14ac:dyDescent="0.25">
      <c r="A48" s="190"/>
      <c r="B48" s="83" t="s">
        <v>50</v>
      </c>
      <c r="C48" s="9">
        <f>+'SERVICIO DE LIMPIEZA 2024-REV 2'!F161+'SERVICIO DE LIMPIEZA 2024-REV 2'!F163+'SERVICIO DE LIMPIEZA 2024-REV 2'!F164</f>
        <v>2</v>
      </c>
      <c r="D48" s="84">
        <f>+'SERVICIO DE LIMPIEZA 2024-REV 2'!V161+'SERVICIO DE LIMPIEZA 2024-REV 2'!V163+'SERVICIO DE LIMPIEZA 2024-REV 2'!V164</f>
        <v>2899</v>
      </c>
      <c r="E48" s="193"/>
      <c r="F48" s="201"/>
    </row>
    <row r="49" spans="1:6" ht="15.75" thickBot="1" x14ac:dyDescent="0.3">
      <c r="A49" s="191"/>
      <c r="B49" s="80" t="s">
        <v>54</v>
      </c>
      <c r="C49" s="81">
        <f>+'SERVICIO DE LIMPIEZA 2024-REV 2'!F162+'SERVICIO DE LIMPIEZA 2024-REV 2'!F165</f>
        <v>2</v>
      </c>
      <c r="D49" s="82">
        <f>+'SERVICIO DE LIMPIEZA 2024-REV 2'!V162+'SERVICIO DE LIMPIEZA 2024-REV 2'!V165</f>
        <v>4511</v>
      </c>
      <c r="E49" s="194"/>
      <c r="F49" s="201"/>
    </row>
    <row r="50" spans="1:6" x14ac:dyDescent="0.25">
      <c r="A50" s="189" t="s">
        <v>40</v>
      </c>
      <c r="B50" s="77" t="s">
        <v>52</v>
      </c>
      <c r="C50" s="78">
        <f>+'SERVICIO DE LIMPIEZA 2024-REV 2'!F172</f>
        <v>1</v>
      </c>
      <c r="D50" s="79">
        <f>+'SERVICIO DE LIMPIEZA 2024-REV 2'!V172</f>
        <v>268</v>
      </c>
      <c r="E50" s="192">
        <f>SUM(D50:D55)</f>
        <v>6200</v>
      </c>
      <c r="F50" s="201">
        <f>E50*151</f>
        <v>936200</v>
      </c>
    </row>
    <row r="51" spans="1:6" x14ac:dyDescent="0.25">
      <c r="A51" s="190"/>
      <c r="B51" s="83" t="s">
        <v>50</v>
      </c>
      <c r="C51" s="9">
        <f>+'SERVICIO DE LIMPIEZA 2024-REV 2'!F167+'SERVICIO DE LIMPIEZA 2024-REV 2'!F168+'SERVICIO DE LIMPIEZA 2024-REV 2'!F169+'SERVICIO DE LIMPIEZA 2024-REV 2'!F170</f>
        <v>4</v>
      </c>
      <c r="D51" s="84">
        <f>+'SERVICIO DE LIMPIEZA 2024-REV 2'!V167+'SERVICIO DE LIMPIEZA 2024-REV 2'!V168+'SERVICIO DE LIMPIEZA 2024-REV 2'!V169+'SERVICIO DE LIMPIEZA 2024-REV 2'!V170</f>
        <v>3122</v>
      </c>
      <c r="E51" s="193"/>
      <c r="F51" s="201"/>
    </row>
    <row r="52" spans="1:6" ht="30" x14ac:dyDescent="0.25">
      <c r="A52" s="190"/>
      <c r="B52" s="85" t="s">
        <v>183</v>
      </c>
      <c r="C52" s="9">
        <f>+'SERVICIO DE LIMPIEZA 2024-REV 2'!F173</f>
        <v>1</v>
      </c>
      <c r="D52" s="84">
        <f>+'SERVICIO DE LIMPIEZA 2024-REV 2'!V173</f>
        <v>178</v>
      </c>
      <c r="E52" s="193"/>
      <c r="F52" s="201"/>
    </row>
    <row r="53" spans="1:6" x14ac:dyDescent="0.25">
      <c r="A53" s="190"/>
      <c r="B53" s="83" t="s">
        <v>245</v>
      </c>
      <c r="C53" s="9">
        <f>+'SERVICIO DE LIMPIEZA 2024-REV 2'!F176</f>
        <v>1</v>
      </c>
      <c r="D53" s="84">
        <f>+'SERVICIO DE LIMPIEZA 2024-REV 2'!V176</f>
        <v>446</v>
      </c>
      <c r="E53" s="193"/>
      <c r="F53" s="201"/>
    </row>
    <row r="54" spans="1:6" x14ac:dyDescent="0.25">
      <c r="A54" s="190"/>
      <c r="B54" s="83" t="s">
        <v>72</v>
      </c>
      <c r="C54" s="9">
        <f>+'SERVICIO DE LIMPIEZA 2024-REV 2'!F171</f>
        <v>1</v>
      </c>
      <c r="D54" s="84">
        <f>+'SERVICIO DE LIMPIEZA 2024-REV 2'!V171</f>
        <v>402</v>
      </c>
      <c r="E54" s="193"/>
      <c r="F54" s="201"/>
    </row>
    <row r="55" spans="1:6" ht="15.75" thickBot="1" x14ac:dyDescent="0.3">
      <c r="A55" s="191"/>
      <c r="B55" s="80" t="s">
        <v>54</v>
      </c>
      <c r="C55" s="81">
        <f>+'SERVICIO DE LIMPIEZA 2024-REV 2'!F174+'SERVICIO DE LIMPIEZA 2024-REV 2'!F175</f>
        <v>2</v>
      </c>
      <c r="D55" s="82">
        <f>+'SERVICIO DE LIMPIEZA 2024-REV 2'!V174+'SERVICIO DE LIMPIEZA 2024-REV 2'!V175</f>
        <v>1784</v>
      </c>
      <c r="E55" s="194"/>
      <c r="F55" s="201"/>
    </row>
    <row r="56" spans="1:6" x14ac:dyDescent="0.25">
      <c r="A56" s="189" t="s">
        <v>41</v>
      </c>
      <c r="B56" s="77" t="s">
        <v>52</v>
      </c>
      <c r="C56" s="78">
        <f>+'SERVICIO DE LIMPIEZA 2024-REV 2'!F181</f>
        <v>1</v>
      </c>
      <c r="D56" s="79">
        <f>+'SERVICIO DE LIMPIEZA 2024-REV 2'!V181</f>
        <v>669</v>
      </c>
      <c r="E56" s="192">
        <f>SUM(D56:D58)</f>
        <v>6869</v>
      </c>
      <c r="F56" s="201">
        <f>E56*151</f>
        <v>1037219</v>
      </c>
    </row>
    <row r="57" spans="1:6" x14ac:dyDescent="0.25">
      <c r="A57" s="190"/>
      <c r="B57" s="83" t="s">
        <v>50</v>
      </c>
      <c r="C57" s="9">
        <f>+'SERVICIO DE LIMPIEZA 2024-REV 2'!F179+'SERVICIO DE LIMPIEZA 2024-REV 2'!F180+'SERVICIO DE LIMPIEZA 2024-REV 2'!F182+'SERVICIO DE LIMPIEZA 2024-REV 2'!F183</f>
        <v>5</v>
      </c>
      <c r="D57" s="84">
        <f>+'SERVICIO DE LIMPIEZA 2024-REV 2'!V179+'SERVICIO DE LIMPIEZA 2024-REV 2'!V180+'SERVICIO DE LIMPIEZA 2024-REV 2'!V182+'SERVICIO DE LIMPIEZA 2024-REV 2'!V183</f>
        <v>4862</v>
      </c>
      <c r="E57" s="193"/>
      <c r="F57" s="201"/>
    </row>
    <row r="58" spans="1:6" ht="15.75" thickBot="1" x14ac:dyDescent="0.3">
      <c r="A58" s="191"/>
      <c r="B58" s="80" t="s">
        <v>54</v>
      </c>
      <c r="C58" s="81">
        <f>+'SERVICIO DE LIMPIEZA 2024-REV 2'!F177+'SERVICIO DE LIMPIEZA 2024-REV 2'!F178</f>
        <v>2</v>
      </c>
      <c r="D58" s="82">
        <f>+'SERVICIO DE LIMPIEZA 2024-REV 2'!V177+'SERVICIO DE LIMPIEZA 2024-REV 2'!V178</f>
        <v>1338</v>
      </c>
      <c r="E58" s="194"/>
      <c r="F58" s="201"/>
    </row>
    <row r="59" spans="1:6" x14ac:dyDescent="0.25">
      <c r="A59" s="189" t="s">
        <v>42</v>
      </c>
      <c r="B59" s="77" t="s">
        <v>52</v>
      </c>
      <c r="C59" s="78">
        <f>+'SERVICIO DE LIMPIEZA 2024-REV 2'!F188</f>
        <v>1</v>
      </c>
      <c r="D59" s="79">
        <f>+'SERVICIO DE LIMPIEZA 2024-REV 2'!V188</f>
        <v>1338</v>
      </c>
      <c r="E59" s="192">
        <f>SUM(D59:D64)</f>
        <v>6913</v>
      </c>
      <c r="F59" s="200">
        <f>E59*151</f>
        <v>1043863</v>
      </c>
    </row>
    <row r="60" spans="1:6" x14ac:dyDescent="0.25">
      <c r="A60" s="190"/>
      <c r="B60" s="83" t="s">
        <v>50</v>
      </c>
      <c r="C60" s="9">
        <f>+'SERVICIO DE LIMPIEZA 2024-REV 2'!F184</f>
        <v>1</v>
      </c>
      <c r="D60" s="84">
        <f>+'SERVICIO DE LIMPIEZA 2024-REV 2'!V184</f>
        <v>1672.5</v>
      </c>
      <c r="E60" s="193"/>
      <c r="F60" s="200"/>
    </row>
    <row r="61" spans="1:6" ht="30" x14ac:dyDescent="0.25">
      <c r="A61" s="190"/>
      <c r="B61" s="85" t="s">
        <v>183</v>
      </c>
      <c r="C61" s="9">
        <f>+'SERVICIO DE LIMPIEZA 2024-REV 2'!F187</f>
        <v>1</v>
      </c>
      <c r="D61" s="84">
        <f>+'SERVICIO DE LIMPIEZA 2024-REV 2'!V187</f>
        <v>669</v>
      </c>
      <c r="E61" s="193"/>
      <c r="F61" s="200"/>
    </row>
    <row r="62" spans="1:6" x14ac:dyDescent="0.25">
      <c r="A62" s="190"/>
      <c r="B62" s="83" t="s">
        <v>155</v>
      </c>
      <c r="C62" s="9">
        <f>+'SERVICIO DE LIMPIEZA 2024-REV 2'!F189</f>
        <v>1</v>
      </c>
      <c r="D62" s="84">
        <f>+'SERVICIO DE LIMPIEZA 2024-REV 2'!V189</f>
        <v>669</v>
      </c>
      <c r="E62" s="193"/>
      <c r="F62" s="200"/>
    </row>
    <row r="63" spans="1:6" x14ac:dyDescent="0.25">
      <c r="A63" s="190"/>
      <c r="B63" s="83" t="s">
        <v>72</v>
      </c>
      <c r="C63" s="9">
        <f>+'SERVICIO DE LIMPIEZA 2024-REV 2'!F186</f>
        <v>1</v>
      </c>
      <c r="D63" s="84">
        <f>+'SERVICIO DE LIMPIEZA 2024-REV 2'!V186</f>
        <v>892</v>
      </c>
      <c r="E63" s="193"/>
      <c r="F63" s="200"/>
    </row>
    <row r="64" spans="1:6" ht="15.75" thickBot="1" x14ac:dyDescent="0.3">
      <c r="A64" s="191"/>
      <c r="B64" s="80" t="s">
        <v>54</v>
      </c>
      <c r="C64" s="81">
        <f>+'SERVICIO DE LIMPIEZA 2024-REV 2'!F185</f>
        <v>1</v>
      </c>
      <c r="D64" s="82">
        <f>+'SERVICIO DE LIMPIEZA 2024-REV 2'!V185</f>
        <v>1672.5</v>
      </c>
      <c r="E64" s="194"/>
      <c r="F64" s="200"/>
    </row>
    <row r="65" spans="1:6" ht="16.5" thickBot="1" x14ac:dyDescent="0.35">
      <c r="A65" s="169" t="s">
        <v>43</v>
      </c>
      <c r="B65" s="86" t="s">
        <v>50</v>
      </c>
      <c r="C65" s="87">
        <f>+'SERVICIO DE LIMPIEZA 2024-REV 2'!F190</f>
        <v>1</v>
      </c>
      <c r="D65" s="88">
        <f>+'SERVICIO DE LIMPIEZA 2024-REV 2'!V190</f>
        <v>1561</v>
      </c>
      <c r="E65" s="170">
        <f>+D65</f>
        <v>1561</v>
      </c>
      <c r="F65" s="71">
        <f>E65*151</f>
        <v>235711</v>
      </c>
    </row>
    <row r="66" spans="1:6" x14ac:dyDescent="0.25">
      <c r="A66" s="195" t="s">
        <v>44</v>
      </c>
      <c r="B66" s="90" t="s">
        <v>52</v>
      </c>
      <c r="C66" s="91">
        <f>+'SERVICIO DE LIMPIEZA 2024-REV 2'!F192</f>
        <v>1</v>
      </c>
      <c r="D66" s="92">
        <f>+'SERVICIO DE LIMPIEZA 2024-REV 2'!V192</f>
        <v>1338</v>
      </c>
      <c r="E66" s="193">
        <f>+D66+D67+D68</f>
        <v>3568</v>
      </c>
      <c r="F66" s="201">
        <f>E66*151</f>
        <v>538768</v>
      </c>
    </row>
    <row r="67" spans="1:6" x14ac:dyDescent="0.25">
      <c r="A67" s="190"/>
      <c r="B67" s="83" t="s">
        <v>50</v>
      </c>
      <c r="C67" s="9">
        <f>+'SERVICIO DE LIMPIEZA 2024-REV 2'!F191</f>
        <v>1</v>
      </c>
      <c r="D67" s="84">
        <f>+'SERVICIO DE LIMPIEZA 2024-REV 2'!V191</f>
        <v>1338</v>
      </c>
      <c r="E67" s="193"/>
      <c r="F67" s="201"/>
    </row>
    <row r="68" spans="1:6" ht="15.75" thickBot="1" x14ac:dyDescent="0.3">
      <c r="A68" s="191"/>
      <c r="B68" s="80" t="s">
        <v>155</v>
      </c>
      <c r="C68" s="81">
        <f>+'SERVICIO DE LIMPIEZA 2024-REV 2'!F193</f>
        <v>1</v>
      </c>
      <c r="D68" s="82">
        <f>+'SERVICIO DE LIMPIEZA 2024-REV 2'!V193</f>
        <v>892</v>
      </c>
      <c r="E68" s="194"/>
      <c r="F68" s="201"/>
    </row>
    <row r="69" spans="1:6" x14ac:dyDescent="0.25">
      <c r="A69" s="189" t="s">
        <v>45</v>
      </c>
      <c r="B69" s="77" t="s">
        <v>52</v>
      </c>
      <c r="C69" s="78">
        <f>+'SERVICIO DE LIMPIEZA 2024-REV 2'!F204+'SERVICIO DE LIMPIEZA 2024-REV 2'!F205+'SERVICIO DE LIMPIEZA 2024-REV 2'!F220+'SERVICIO DE LIMPIEZA 2024-REV 2'!F221</f>
        <v>4</v>
      </c>
      <c r="D69" s="79">
        <f>+'SERVICIO DE LIMPIEZA 2024-REV 2'!V204+'SERVICIO DE LIMPIEZA 2024-REV 2'!V205+'SERVICIO DE LIMPIEZA 2024-REV 2'!V220+'SERVICIO DE LIMPIEZA 2024-REV 2'!V221</f>
        <v>8576</v>
      </c>
      <c r="E69" s="192">
        <f>SUM(D69:D75)</f>
        <v>82012</v>
      </c>
      <c r="F69" s="200">
        <f>E69*151</f>
        <v>12383812</v>
      </c>
    </row>
    <row r="70" spans="1:6" x14ac:dyDescent="0.25">
      <c r="A70" s="190"/>
      <c r="B70" s="83" t="s">
        <v>50</v>
      </c>
      <c r="C70" s="9">
        <f>+'SERVICIO DE LIMPIEZA 2024-REV 2'!F198+'SERVICIO DE LIMPIEZA 2024-REV 2'!F199+'SERVICIO DE LIMPIEZA 2024-REV 2'!F208+'SERVICIO DE LIMPIEZA 2024-REV 2'!F209+'SERVICIO DE LIMPIEZA 2024-REV 2'!F210+'SERVICIO DE LIMPIEZA 2024-REV 2'!F211+'SERVICIO DE LIMPIEZA 2024-REV 2'!F212+'SERVICIO DE LIMPIEZA 2024-REV 2'!F213</f>
        <v>13</v>
      </c>
      <c r="D70" s="84">
        <f>+'SERVICIO DE LIMPIEZA 2024-REV 2'!V198+'SERVICIO DE LIMPIEZA 2024-REV 2'!V199+'SERVICIO DE LIMPIEZA 2024-REV 2'!V208+'SERVICIO DE LIMPIEZA 2024-REV 2'!V209+'SERVICIO DE LIMPIEZA 2024-REV 2'!V210+'SERVICIO DE LIMPIEZA 2024-REV 2'!V211+'SERVICIO DE LIMPIEZA 2024-REV 2'!V212+'SERVICIO DE LIMPIEZA 2024-REV 2'!V213</f>
        <v>23748</v>
      </c>
      <c r="E70" s="193"/>
      <c r="F70" s="200"/>
    </row>
    <row r="71" spans="1:6" ht="30" x14ac:dyDescent="0.25">
      <c r="A71" s="190"/>
      <c r="B71" s="85" t="s">
        <v>183</v>
      </c>
      <c r="C71" s="9">
        <f>+'SERVICIO DE LIMPIEZA 2024-REV 2'!F196+'SERVICIO DE LIMPIEZA 2024-REV 2'!F197</f>
        <v>2</v>
      </c>
      <c r="D71" s="84">
        <f>+'SERVICIO DE LIMPIEZA 2024-REV 2'!V196+'SERVICIO DE LIMPIEZA 2024-REV 2'!V197</f>
        <v>5008</v>
      </c>
      <c r="E71" s="193"/>
      <c r="F71" s="200"/>
    </row>
    <row r="72" spans="1:6" x14ac:dyDescent="0.25">
      <c r="A72" s="190"/>
      <c r="B72" s="83" t="s">
        <v>245</v>
      </c>
      <c r="C72" s="9">
        <f>+'SERVICIO DE LIMPIEZA 2024-REV 2'!F194+'SERVICIO DE LIMPIEZA 2024-REV 2'!F195</f>
        <v>2</v>
      </c>
      <c r="D72" s="84">
        <f>+'SERVICIO DE LIMPIEZA 2024-REV 2'!V194+'SERVICIO DE LIMPIEZA 2024-REV 2'!V195</f>
        <v>5008</v>
      </c>
      <c r="E72" s="193"/>
      <c r="F72" s="200"/>
    </row>
    <row r="73" spans="1:6" x14ac:dyDescent="0.25">
      <c r="A73" s="190"/>
      <c r="B73" s="83" t="s">
        <v>155</v>
      </c>
      <c r="C73" s="9">
        <f>+'SERVICIO DE LIMPIEZA 2024-REV 2'!F206+'SERVICIO DE LIMPIEZA 2024-REV 2'!F207</f>
        <v>2</v>
      </c>
      <c r="D73" s="84">
        <f>+'SERVICIO DE LIMPIEZA 2024-REV 2'!V206+'SERVICIO DE LIMPIEZA 2024-REV 2'!V207</f>
        <v>5008</v>
      </c>
      <c r="E73" s="193"/>
      <c r="F73" s="200"/>
    </row>
    <row r="74" spans="1:6" x14ac:dyDescent="0.25">
      <c r="A74" s="190"/>
      <c r="B74" s="83" t="s">
        <v>72</v>
      </c>
      <c r="C74" s="9">
        <f>+'SERVICIO DE LIMPIEZA 2024-REV 2'!F202+'SERVICIO DE LIMPIEZA 2024-REV 2'!F203+'SERVICIO DE LIMPIEZA 2024-REV 2'!F218+'SERVICIO DE LIMPIEZA 2024-REV 2'!F219</f>
        <v>7</v>
      </c>
      <c r="D74" s="84">
        <f>+'SERVICIO DE LIMPIEZA 2024-REV 2'!V202+'SERVICIO DE LIMPIEZA 2024-REV 2'!V203+'SERVICIO DE LIMPIEZA 2024-REV 2'!V218+'SERVICIO DE LIMPIEZA 2024-REV 2'!V219</f>
        <v>15728</v>
      </c>
      <c r="E74" s="193"/>
      <c r="F74" s="200"/>
    </row>
    <row r="75" spans="1:6" ht="15.75" thickBot="1" x14ac:dyDescent="0.3">
      <c r="A75" s="191"/>
      <c r="B75" s="80" t="s">
        <v>54</v>
      </c>
      <c r="C75" s="81">
        <f>+'SERVICIO DE LIMPIEZA 2024-REV 2'!F200+'SERVICIO DE LIMPIEZA 2024-REV 2'!F201+'SERVICIO DE LIMPIEZA 2024-REV 2'!F214+'SERVICIO DE LIMPIEZA 2024-REV 2'!F215+'SERVICIO DE LIMPIEZA 2024-REV 2'!F216+'SERVICIO DE LIMPIEZA 2024-REV 2'!F217</f>
        <v>13</v>
      </c>
      <c r="D75" s="82">
        <f>+'SERVICIO DE LIMPIEZA 2024-REV 2'!V200+'SERVICIO DE LIMPIEZA 2024-REV 2'!V201+'SERVICIO DE LIMPIEZA 2024-REV 2'!V214+'SERVICIO DE LIMPIEZA 2024-REV 2'!V215+'SERVICIO DE LIMPIEZA 2024-REV 2'!V216+'SERVICIO DE LIMPIEZA 2024-REV 2'!V217</f>
        <v>18936</v>
      </c>
      <c r="E75" s="194"/>
      <c r="F75" s="200"/>
    </row>
    <row r="76" spans="1:6" x14ac:dyDescent="0.25">
      <c r="A76" s="189" t="s">
        <v>46</v>
      </c>
      <c r="B76" s="77" t="s">
        <v>52</v>
      </c>
      <c r="C76" s="78">
        <f>+'SERVICIO DE LIMPIEZA 2024-REV 2'!F233</f>
        <v>1</v>
      </c>
      <c r="D76" s="79">
        <f>+'SERVICIO DE LIMPIEZA 2024-REV 2'!V233</f>
        <v>1115</v>
      </c>
      <c r="E76" s="192">
        <f>SUM(D76:D81)</f>
        <v>9328</v>
      </c>
      <c r="F76" s="200">
        <f>E76*151</f>
        <v>1408528</v>
      </c>
    </row>
    <row r="77" spans="1:6" x14ac:dyDescent="0.25">
      <c r="A77" s="190"/>
      <c r="B77" s="83" t="s">
        <v>50</v>
      </c>
      <c r="C77" s="9">
        <f>+'SERVICIO DE LIMPIEZA 2024-REV 2'!F222+'SERVICIO DE LIMPIEZA 2024-REV 2'!F223+'SERVICIO DE LIMPIEZA 2024-REV 2'!F224+'SERVICIO DE LIMPIEZA 2024-REV 2'!F225+'SERVICIO DE LIMPIEZA 2024-REV 2'!F226+'SERVICIO DE LIMPIEZA 2024-REV 2'!F227+'SERVICIO DE LIMPIEZA 2024-REV 2'!F228+'SERVICIO DE LIMPIEZA 2024-REV 2'!F229</f>
        <v>8</v>
      </c>
      <c r="D77" s="84">
        <f>+'SERVICIO DE LIMPIEZA 2024-REV 2'!V222+'SERVICIO DE LIMPIEZA 2024-REV 2'!V223+'SERVICIO DE LIMPIEZA 2024-REV 2'!V224+'SERVICIO DE LIMPIEZA 2024-REV 2'!V225+'SERVICIO DE LIMPIEZA 2024-REV 2'!V226+'SERVICIO DE LIMPIEZA 2024-REV 2'!V227+'SERVICIO DE LIMPIEZA 2024-REV 2'!V228+'SERVICIO DE LIMPIEZA 2024-REV 2'!V229</f>
        <v>6023</v>
      </c>
      <c r="E77" s="193"/>
      <c r="F77" s="200"/>
    </row>
    <row r="78" spans="1:6" ht="30" x14ac:dyDescent="0.25">
      <c r="A78" s="190"/>
      <c r="B78" s="85" t="s">
        <v>183</v>
      </c>
      <c r="C78" s="9">
        <f>+'SERVICIO DE LIMPIEZA 2024-REV 2'!F231</f>
        <v>1</v>
      </c>
      <c r="D78" s="84">
        <f>+'SERVICIO DE LIMPIEZA 2024-REV 2'!V231</f>
        <v>223</v>
      </c>
      <c r="E78" s="193"/>
      <c r="F78" s="200"/>
    </row>
    <row r="79" spans="1:6" x14ac:dyDescent="0.25">
      <c r="A79" s="190"/>
      <c r="B79" s="83" t="s">
        <v>155</v>
      </c>
      <c r="C79" s="9">
        <f>+'SERVICIO DE LIMPIEZA 2024-REV 2'!F234</f>
        <v>1</v>
      </c>
      <c r="D79" s="84">
        <f>+'SERVICIO DE LIMPIEZA 2024-REV 2'!V234</f>
        <v>536</v>
      </c>
      <c r="E79" s="193"/>
      <c r="F79" s="200"/>
    </row>
    <row r="80" spans="1:6" x14ac:dyDescent="0.25">
      <c r="A80" s="190"/>
      <c r="B80" s="83" t="s">
        <v>72</v>
      </c>
      <c r="C80" s="9">
        <f>+'SERVICIO DE LIMPIEZA 2024-REV 2'!F230</f>
        <v>1</v>
      </c>
      <c r="D80" s="84">
        <f>+'SERVICIO DE LIMPIEZA 2024-REV 2'!V230</f>
        <v>536</v>
      </c>
      <c r="E80" s="193"/>
      <c r="F80" s="200"/>
    </row>
    <row r="81" spans="1:6" ht="15.75" thickBot="1" x14ac:dyDescent="0.3">
      <c r="A81" s="191"/>
      <c r="B81" s="80" t="s">
        <v>54</v>
      </c>
      <c r="C81" s="177">
        <f>+'SERVICIO DE LIMPIEZA 2024-REV 2'!F232</f>
        <v>1</v>
      </c>
      <c r="D81" s="82">
        <f>+'SERVICIO DE LIMPIEZA 2024-REV 2'!V232</f>
        <v>895</v>
      </c>
      <c r="E81" s="194"/>
      <c r="F81" s="200"/>
    </row>
    <row r="82" spans="1:6" ht="19.5" thickBot="1" x14ac:dyDescent="0.35">
      <c r="B82" s="176" t="s">
        <v>413</v>
      </c>
      <c r="C82" s="178">
        <f>SUM(C6:C81)</f>
        <v>283</v>
      </c>
      <c r="E82" s="69">
        <f>SUM(E6:E81)</f>
        <v>337338</v>
      </c>
    </row>
    <row r="83" spans="1:6" x14ac:dyDescent="0.25">
      <c r="E83" s="71"/>
    </row>
  </sheetData>
  <mergeCells count="52">
    <mergeCell ref="A1:E1"/>
    <mergeCell ref="A3:E3"/>
    <mergeCell ref="A2:E2"/>
    <mergeCell ref="F69:F75"/>
    <mergeCell ref="F76:F81"/>
    <mergeCell ref="F47:F49"/>
    <mergeCell ref="F50:F55"/>
    <mergeCell ref="F56:F58"/>
    <mergeCell ref="F59:F64"/>
    <mergeCell ref="F66:F68"/>
    <mergeCell ref="F23:F27"/>
    <mergeCell ref="F28:F30"/>
    <mergeCell ref="F32:F36"/>
    <mergeCell ref="F37:F41"/>
    <mergeCell ref="F42:F46"/>
    <mergeCell ref="F6:F7"/>
    <mergeCell ref="F8:F13"/>
    <mergeCell ref="F14:F19"/>
    <mergeCell ref="F20:F22"/>
    <mergeCell ref="G20:G22"/>
    <mergeCell ref="A37:A41"/>
    <mergeCell ref="E37:E41"/>
    <mergeCell ref="A23:A27"/>
    <mergeCell ref="A28:A30"/>
    <mergeCell ref="E23:E27"/>
    <mergeCell ref="E28:E30"/>
    <mergeCell ref="A32:A36"/>
    <mergeCell ref="E32:E36"/>
    <mergeCell ref="A20:A22"/>
    <mergeCell ref="E6:E7"/>
    <mergeCell ref="E8:E13"/>
    <mergeCell ref="E14:E19"/>
    <mergeCell ref="E20:E22"/>
    <mergeCell ref="A6:A7"/>
    <mergeCell ref="A8:A13"/>
    <mergeCell ref="A14:A19"/>
    <mergeCell ref="A42:A46"/>
    <mergeCell ref="E42:E46"/>
    <mergeCell ref="A47:A49"/>
    <mergeCell ref="E47:E49"/>
    <mergeCell ref="A50:A55"/>
    <mergeCell ref="E50:E55"/>
    <mergeCell ref="A69:A75"/>
    <mergeCell ref="E69:E75"/>
    <mergeCell ref="A76:A81"/>
    <mergeCell ref="E76:E81"/>
    <mergeCell ref="A56:A58"/>
    <mergeCell ref="A59:A64"/>
    <mergeCell ref="E56:E58"/>
    <mergeCell ref="E59:E64"/>
    <mergeCell ref="A66:A68"/>
    <mergeCell ref="E66:E68"/>
  </mergeCells>
  <pageMargins left="0.70866141732283472" right="0.70866141732283472" top="0.74803149606299213" bottom="0.74803149606299213" header="0.31496062992125984" footer="0.31496062992125984"/>
  <pageSetup scale="5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SERVICIO DE LIMPIEZA 2024-REV 2</vt:lpstr>
      <vt:lpstr>Concentrado</vt:lpstr>
      <vt:lpstr>Concentrado!Títulos_a_imprimir</vt:lpstr>
      <vt:lpstr>'SERVICIO DE LIMPIEZA 2024-REV 2'!Títulos_a_imprimir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Mafer Fernandez</dc:creator>
  <cp:lastModifiedBy>OM-CO-DENISSE</cp:lastModifiedBy>
  <cp:lastPrinted>2023-12-20T20:00:13Z</cp:lastPrinted>
  <dcterms:created xsi:type="dcterms:W3CDTF">2023-11-14T16:11:23Z</dcterms:created>
  <dcterms:modified xsi:type="dcterms:W3CDTF">2024-01-16T18:28:09Z</dcterms:modified>
</cp:coreProperties>
</file>